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汇总表" sheetId="2" r:id="rId1"/>
    <sheet name="项目表" sheetId="1" r:id="rId2"/>
    <sheet name="Sheet3" sheetId="3" r:id="rId3"/>
  </sheets>
  <externalReferences>
    <externalReference r:id="rId4"/>
    <externalReference r:id="rId5"/>
  </externalReferences>
  <definedNames>
    <definedName name="_xlnm._FilterDatabase" localSheetId="1" hidden="1">项目表!$A$2:$O$195</definedName>
  </definedNames>
  <calcPr calcId="144525"/>
</workbook>
</file>

<file path=xl/sharedStrings.xml><?xml version="1.0" encoding="utf-8"?>
<sst xmlns="http://schemas.openxmlformats.org/spreadsheetml/2006/main" count="1849" uniqueCount="601">
  <si>
    <t>2023年政府投资项目（按照建设性质汇总）</t>
  </si>
  <si>
    <t>建设性质</t>
  </si>
  <si>
    <t>项目个数</t>
  </si>
  <si>
    <t>总投资额</t>
  </si>
  <si>
    <t>2023年预计投资</t>
  </si>
  <si>
    <t>公共配套设施</t>
  </si>
  <si>
    <t>市政基础设施</t>
  </si>
  <si>
    <t>能源配套</t>
  </si>
  <si>
    <t>生态环境提升</t>
  </si>
  <si>
    <t>专项债项目</t>
  </si>
  <si>
    <t>零星工程</t>
  </si>
  <si>
    <t>合计</t>
  </si>
  <si>
    <t>2023年政府投资项目（按照建设地点汇总）</t>
  </si>
  <si>
    <t>区域</t>
  </si>
  <si>
    <t>海洋片区</t>
  </si>
  <si>
    <t>华苑片区</t>
  </si>
  <si>
    <t>渤龙湖片区</t>
  </si>
  <si>
    <t>华苑和渤龙湖片区</t>
  </si>
  <si>
    <t>高新区</t>
  </si>
  <si>
    <t>2023年高新区政府投资计划</t>
  </si>
  <si>
    <t>序号</t>
  </si>
  <si>
    <t>项目名称</t>
  </si>
  <si>
    <t>建设地点</t>
  </si>
  <si>
    <t>建设规模及主要建设内容</t>
  </si>
  <si>
    <t>建设目的及功能</t>
  </si>
  <si>
    <t>总投资</t>
  </si>
  <si>
    <t>2023年预计完成投资</t>
  </si>
  <si>
    <t>2023年财政预算匹配资金</t>
  </si>
  <si>
    <t>其中：专项债项目2023年度预计使用专项债资金</t>
  </si>
  <si>
    <t>开工竣工时间</t>
  </si>
  <si>
    <r>
      <rPr>
        <b/>
        <sz val="11"/>
        <rFont val="Times New Roman"/>
        <charset val="134"/>
      </rPr>
      <t>2022</t>
    </r>
    <r>
      <rPr>
        <b/>
        <sz val="11"/>
        <rFont val="宋体"/>
        <charset val="134"/>
      </rPr>
      <t>年底形象进度</t>
    </r>
  </si>
  <si>
    <t>2023年底形象进度</t>
  </si>
  <si>
    <t>项目主管部门</t>
  </si>
  <si>
    <t>实施主体</t>
  </si>
  <si>
    <t>实施级别</t>
  </si>
  <si>
    <t>一、公共设施配套</t>
  </si>
  <si>
    <t>塘沽一中（九年一贯制及高中部）项目</t>
  </si>
  <si>
    <t>总建筑面积14.5万平米，包括九年一贯制及高中部两校区</t>
  </si>
  <si>
    <t>配置教育资源</t>
  </si>
  <si>
    <t>2022.12-2025.6</t>
  </si>
  <si>
    <t>前期工作</t>
  </si>
  <si>
    <t>高中部主体施工</t>
  </si>
  <si>
    <t>资产管理办</t>
  </si>
  <si>
    <t>A</t>
  </si>
  <si>
    <t>华苑教育园</t>
  </si>
  <si>
    <t>天津滨海高新区华苑教育园项目位于天津滨海高新区华苑科技园，地块四至范围为：西至地界，南至地界，东至规划支路二，北至海泰发展一道；本项目为 12 年一贯制学校，由七个部分组成，分别是中学教学楼、小学教学楼及图书馆、食堂报告厅综合楼、宿舍楼、门房、看台、风雨操场及地下室组成，地下平时功能为汽车库、自行车库、体育用房及设备机房，战时5级二等人员隐藏所6级物资库；项目占地面积 46600 平方米，建筑规模54969.5平方米，其中地上建筑面积38852.94平方米，地下建筑面积16116.56平方米。</t>
  </si>
  <si>
    <t>2020.6-2023.9</t>
  </si>
  <si>
    <t>主体施工</t>
  </si>
  <si>
    <t>竣工</t>
  </si>
  <si>
    <t>华苑置业</t>
  </si>
  <si>
    <t>渤龙湖科技园高新二路消防站</t>
  </si>
  <si>
    <t>占地面积约8200平方米，建设内容包括综合用房、训练基地、战勤保障大队、公寓房及设施</t>
  </si>
  <si>
    <t>提升渤龙湖周边地区的防控火灾水平</t>
  </si>
  <si>
    <t>2020.2.-2023.7</t>
  </si>
  <si>
    <t>施工后期</t>
  </si>
  <si>
    <t>国资公司</t>
  </si>
  <si>
    <t>康泰大道消防救援站暨二级指挥中心</t>
  </si>
  <si>
    <t>占地约20000平方米。主要包括一级消防站，二级指挥中心（支队机关），训练基地、科普教育基地</t>
  </si>
  <si>
    <t>2023.12-2025.12</t>
  </si>
  <si>
    <t>-</t>
  </si>
  <si>
    <t>C</t>
  </si>
  <si>
    <t>谐海路农贸市场翻建项目</t>
  </si>
  <si>
    <t>占地约7500平方米，建筑面积约3000平方米，内设熟食、果蔬、水产、肉类等功能分区</t>
  </si>
  <si>
    <t>满足周边居民生活需求</t>
  </si>
  <si>
    <t>2022.3-2023.10</t>
  </si>
  <si>
    <t>开展前期工作</t>
  </si>
  <si>
    <t>完工</t>
  </si>
  <si>
    <t>海洋开发公司</t>
  </si>
  <si>
    <t>B</t>
  </si>
  <si>
    <t>海洋科技园九年一贯制学校</t>
  </si>
  <si>
    <t>总建筑面积约57000平方米，建设内容主要包括教学区、办公区、报告厅、图书阅览室、风雨操场、教师与学生食堂、地下停车场及设备用房、室外运动场等。</t>
  </si>
  <si>
    <t>完善区域教育配套设施，满足紫光居住区等周边就学需要</t>
  </si>
  <si>
    <t>2023.8-2025.12</t>
  </si>
  <si>
    <t>农垦片区配套公建菜市场</t>
  </si>
  <si>
    <t>项目总用地面积4151.56㎡，总建筑面积1500㎡</t>
  </si>
  <si>
    <t>配套公建菜市场</t>
  </si>
  <si>
    <t>2023.1-2024.12</t>
  </si>
  <si>
    <t>农垦片区配套公建公交站</t>
  </si>
  <si>
    <t>项目总用地面积3500.00㎡，总建筑面积1500㎡</t>
  </si>
  <si>
    <t>配套公交首末站</t>
  </si>
  <si>
    <t>2023.1-2025.12</t>
  </si>
  <si>
    <t>高新区湖岸花园
党群服务中心</t>
  </si>
  <si>
    <t>2895.81平方米</t>
  </si>
  <si>
    <t>满足周边居民
生活需求</t>
  </si>
  <si>
    <t>2023.06-
2023.12</t>
  </si>
  <si>
    <t>社发局</t>
  </si>
  <si>
    <t>待定</t>
  </si>
  <si>
    <t>二、市政基础设施建设</t>
  </si>
  <si>
    <t>云山西道、海平路道路、排水及照明工程</t>
  </si>
  <si>
    <t>云山西道西起黑潴河，东至现状地道，道路全长约1102米，顺接段全长192.5米，规划红线宽50~60米，双向六车道；海平路南起云山西道，北至九大街，道路全长约490米，规划红线宽40米，双向六车道。新建车行道、人行道、雨水管道、污水管道、道路绿化、路灯、信号灯、电子警察、照明及配套供电等内容。</t>
  </si>
  <si>
    <t>完善区内交通路网和配套管线，为中环等项目提供基础实施配套</t>
  </si>
  <si>
    <t>2020.6-2024.6</t>
  </si>
  <si>
    <t>施工中期</t>
  </si>
  <si>
    <t>康祥道道路、排水及照明工程</t>
  </si>
  <si>
    <t>西起海御路，东至福全路,道路全长1302米，红线宽30米；新建约65m衔接段连接海御路，完善康祥道已建范围内路面结构、照明设施，人行道，非机动车道，绿化，交通等设施。</t>
  </si>
  <si>
    <t>完善区内交通路网和配套管线，改善交通环境</t>
  </si>
  <si>
    <t>2022.1-2025.12</t>
  </si>
  <si>
    <t>云山西道雨水泵站工程</t>
  </si>
  <si>
    <t>雨水泵站21.5立方米/秒。工程选址于九大街与黑潴河交口东南侧，泵站四至范围为：西至黑潴河，东至规划边线，北至九大街，南至规划边线，泵站占地规模约5861.8平方米</t>
  </si>
  <si>
    <t>解决中环项目片区的排水</t>
  </si>
  <si>
    <t>2020.10-2025.11</t>
  </si>
  <si>
    <t>开展前期</t>
  </si>
  <si>
    <t>庐山西道（第九大街）南侧排水工程</t>
  </si>
  <si>
    <t>西起海御路，东至塘黄路。排水管线路径长约1100米。</t>
  </si>
  <si>
    <t>完善区内交通路网和配套管线</t>
  </si>
  <si>
    <t>2021.2-2023.12</t>
  </si>
  <si>
    <t>开始施工</t>
  </si>
  <si>
    <t>海御路道路、排水、照明工程</t>
  </si>
  <si>
    <t>海御路南起云山西道，北至云山西道雨水泵站，道路全长约540m，规划道路等级为城市次干路，红线宽度30米，新建车行道、人行道、雨水管道、污水管道、道路绿化、路灯、信号灯、电子警察、照明及配套供电等内容。</t>
  </si>
  <si>
    <t>解决中环项目片区的排水及路网配套</t>
  </si>
  <si>
    <t>2021.10-2025.11</t>
  </si>
  <si>
    <t>云山道景观提升及管线切改工程</t>
  </si>
  <si>
    <t>绿化景观提升，慢行系统改造，自来水、污水、通讯管线改造，智慧路灯，夜景灯光等，面积约10万平方米</t>
  </si>
  <si>
    <t>改善云山道两侧环境</t>
  </si>
  <si>
    <t>2021.1-2023.12</t>
  </si>
  <si>
    <t>海缘东路道路、排水、照明工程</t>
  </si>
  <si>
    <t>海缘路至智祥道南，道路全长610米，新建车行道、人行道、雨水管道、污水管道、道路绿化、路灯、信号灯、电子警察、照明及配套供电等内容。</t>
  </si>
  <si>
    <t>海慈路道路、排水及照明工程</t>
  </si>
  <si>
    <t>海慈路南起华山道，北至国祥道，道路总长约512.8米，规划道路红线25米。新建车行道、人行道、雨水管道、污水管道、道路绿化、路灯、信号灯、电子警察、照明及配套供电等内容。</t>
  </si>
  <si>
    <t>为农垦保障房周边配套</t>
  </si>
  <si>
    <t>2021.4-2023.12</t>
  </si>
  <si>
    <t>珍祥道道路、排水及照明工程</t>
  </si>
  <si>
    <t>珍祥道西起捷畅路，东至西中环，道路总长约930米，规划红线20米。新建车行道、人行道、雨水管道、污水管道、道路绿化、路灯、信号灯、电子警察、照明及配套供电等内容。</t>
  </si>
  <si>
    <t>金祥道道路、排水及照明工程</t>
  </si>
  <si>
    <t>金祥道西起规划海川路，东至现状西中环辅道；道路全长450米，规划红线30米，新建车行道、人行道、雨水管道、污水管道、道路绿化、路灯、信号灯、电子警察、照明及配套供电等内容。</t>
  </si>
  <si>
    <t>为征收农垦土地而做的配套</t>
  </si>
  <si>
    <t>2021.1-2025.11</t>
  </si>
  <si>
    <t>土地划拨、设计</t>
  </si>
  <si>
    <t>国祥道道路、排水及照明工程（二期）</t>
  </si>
  <si>
    <t>海川路至西中环；道路全长585米，规划红线60米。新建车行道、人行道、雨水管道、污水管道、道路绿化、路灯、信号灯、电子警察、照明及配套供电等内容。</t>
  </si>
  <si>
    <t>海川路填土工程</t>
  </si>
  <si>
    <t>海川路道路全长1257米，路基填土约25万立方米，挖方约13万立方米。</t>
  </si>
  <si>
    <t>为相应道路施工的基础性工程</t>
  </si>
  <si>
    <t>国祥道道路、排水及照明工程</t>
  </si>
  <si>
    <t>国祥道西起宁海路口东侧，东至吉海路，全长约385米，规划红线40米。新建车行道、人行道、雨水管道、污水管道、道路绿化、路灯、信号灯、电子警察、照明及配套供电等内容。</t>
  </si>
  <si>
    <t>为国威、立联信项目周边配套</t>
  </si>
  <si>
    <t>2021.4-2025.12</t>
  </si>
  <si>
    <t>吉海路道路、排水及照明工程</t>
  </si>
  <si>
    <t>吉海路北起天祥道，南至华山道，总长约655米，规划红线20米。新建车行道、人行道、雨水管道、污水管道、道路绿化、路灯、信号灯、电子警察、照明及配套供电等内容。</t>
  </si>
  <si>
    <t>吉海路雨水泵站工程</t>
  </si>
  <si>
    <t>项目位于吉海道与天祥道交口西南角地块，新建雨水泵池一座，设计流量13.5m3/s；调蓄池一座，附属用房一座、排水明渠650米，以及电力供电安装。</t>
  </si>
  <si>
    <t>解决立联信项目片区的排水</t>
  </si>
  <si>
    <t>宁海路与第九大街交通节点工程</t>
  </si>
  <si>
    <t>机动车道21811平方米；侧分带绿化16222平方米，人行道7294平方米；雨水管道2000米，污水管道980米；路灯80基</t>
  </si>
  <si>
    <t>2021.1-2024.2</t>
  </si>
  <si>
    <t>锦江路与庐山道辅路道路、排水、照明工程</t>
  </si>
  <si>
    <t>锦江路道路长268米，第九大街辅道道路长590米。新建车行道、人行道、雨水管道、污水管道、道路绿化、路灯、信号灯、电子警察、照明及配套供电等内容。</t>
  </si>
  <si>
    <t>2021.1-2025.12</t>
  </si>
  <si>
    <t>无</t>
  </si>
  <si>
    <t>房山道道路、排水及照明工程</t>
  </si>
  <si>
    <t>房山道西起威海路，东至靖海路全长约315米，规划红线18米。新建车行道、人行道、雨水管道、污水管道、道路绿化、路灯、信号灯、电子警察、照明及配套供电等内容。</t>
  </si>
  <si>
    <t>2021.3-2023.12</t>
  </si>
  <si>
    <t>房山道配套交通信号设施工程</t>
  </si>
  <si>
    <t>房山道与威海路、靖海路交叉口，新建信号灯，电子警察。</t>
  </si>
  <si>
    <t>2022.5-2023.12</t>
  </si>
  <si>
    <t>宁车沽桥与滨宇东道交通节点工程</t>
  </si>
  <si>
    <t>道路全长约1100米。新建车行道、人行道、雨水管道、污水管道、路灯、信号灯、电子警察等。</t>
  </si>
  <si>
    <t>——</t>
  </si>
  <si>
    <t>海洋科技园5号雨水泵站工程</t>
  </si>
  <si>
    <t>雨水泵站26立方米/秒。工程选址于九大街与海德北路东北侧，泵站四至范围为：西至海德北路，东至规划边线，南至九大街，北至规划边线，泵站占地规模约6998平方米</t>
  </si>
  <si>
    <t>解决高铁西侧片区的排水</t>
  </si>
  <si>
    <t>2023.1-2026.12</t>
  </si>
  <si>
    <t>塘沽一中周边路网工程</t>
  </si>
  <si>
    <t>新建规划道路一（453米）与规划道路二（278米）两条次干路，红线宽度为30米，以及排水、电气、交通、绿化等配套设施。</t>
  </si>
  <si>
    <t>塘沽一中配套
完善市政路网</t>
  </si>
  <si>
    <t>天祥道雨水泵站</t>
  </si>
  <si>
    <t>雨水泵站规模27m3/s，工程选址于天祥道与金江北路东北侧，泵站四至范围为：西至金江北路，东至规划边线，南至天祥道，北至规划边线，泵站占地规模约7860平方米。</t>
  </si>
  <si>
    <t>按规划完善排水系统。</t>
  </si>
  <si>
    <t>厦门路北延工程</t>
  </si>
  <si>
    <t>南至天祥道，北至规划支路七，新建主干路约280米，红线宽度为50米，以及排水、电气、交通、绿化等配套设施。</t>
  </si>
  <si>
    <t>完善市政网架结构</t>
  </si>
  <si>
    <t>海川路(华山道-国祥道)道路、排水及配套设施工程</t>
  </si>
  <si>
    <t>南起华山道，北至规划国祥道；道路全长585米，规划红线50米。新建车行道、人行道、雨水管道、污水管道、道路绿化、路灯、信号灯、电子警察、照明及配套供电等内容。</t>
  </si>
  <si>
    <t>天祥道（新北路-威海路）道路、排水及配套设施工程</t>
  </si>
  <si>
    <t>道路全长约3630m，红线宽度37m；新建车行道、人行道、雨水管道、污水管道、道路绿化、路灯、信号灯、电子警察等内容。</t>
  </si>
  <si>
    <t>完善区内交通路网和配套管线，为联合矿产等项目提供基础实施配套</t>
  </si>
  <si>
    <t>滨海站东南地块市政配套交通设施及人行道改造工程</t>
  </si>
  <si>
    <t>新建海绵结构人行道7360㎡，破除旧人行道，更换行道树。新建信号灯，新建电子警察等内容。</t>
  </si>
  <si>
    <t>2023.1-2024.6</t>
  </si>
  <si>
    <t>海川路（国祥道-天祥道）道路、排水及配套设施工程</t>
  </si>
  <si>
    <t>道路全长727米，规划红线50米；新建车行道、人行道、雨水管道、污水管道、道路绿化、路灯、信号灯、电子警察等内容。</t>
  </si>
  <si>
    <t>完善津秦高铁以东农垦片区市政设施建设。</t>
  </si>
  <si>
    <t>国祥道（西中环-宁海路）道路、排水及配套设施工程</t>
  </si>
  <si>
    <t>道路全长335m，红线宽度60m；新建车行道、人行道、雨水管道、污水管道、道路绿化、路灯、信号灯、电子警察等内容。</t>
  </si>
  <si>
    <t>金祥道（西中环至吉海路）道路、排水及配套设施工程</t>
  </si>
  <si>
    <t>道路全长640m，红线宽度30m；新建车行道、人行道、雨水管道、污水管道、道路绿化、路灯、信号灯、电子警察等内容。</t>
  </si>
  <si>
    <t>海平路（云山西道-滨宇道）道路、排水及配套设施工程</t>
  </si>
  <si>
    <t>道路全长570m，红线宽度50m；新建车行道、人行道、雨水管道、污水管道、道路绿化、路灯、信号灯、电子警察等内容。</t>
  </si>
  <si>
    <t>乐祥西道（德全路至海平路）道路、排水及配套设施工程</t>
  </si>
  <si>
    <t>道路全长约0.7千米，红线宽度25m；新建车行道、人行道、雨水管道、污水管道、道路绿化、路灯、信号灯、电子警察等内容。</t>
  </si>
  <si>
    <t>滨宇道（高铁段衔接）道路、排水及配套设施工程</t>
  </si>
  <si>
    <t>东起德全路西至海平路，新建道路全长540m，红线宽度30m；新建车行道、人行道、雨水管道、污水管道、道路绿化、路灯、信号灯、电子警察等内容。</t>
  </si>
  <si>
    <t>国祥西道（海川路-安德路）道路、排水及配套设施工程</t>
  </si>
  <si>
    <t>道路全长约0.9千米，红线宽度60m；新建车行道、人行道、雨水管道、污水管道、地道泵站、道路绿化、路灯、信号灯、电子警察等内容。</t>
  </si>
  <si>
    <t>国祥西道(安德路-海德路)道路、排水及配套设施工程</t>
  </si>
  <si>
    <t>道路全长约0.8千米，红线宽度60m；新建车行道、人行道、雨水管道、污水管道、路灯、信号灯、电子警察等内容。</t>
  </si>
  <si>
    <t>丰祥道(海德路-海平路)道路、排水及配套设施工程</t>
  </si>
  <si>
    <t>道路全长775m，红线宽度40m；新建车行道、人行道、雨水管道、污水管道、道路绿化、路灯、信号灯、电子警察等内容。</t>
  </si>
  <si>
    <t>海德路（荣祥道-国祥西道）道路、排水及配套设施工程</t>
  </si>
  <si>
    <t>道路全长930m，红线宽度50m；新建车行道、人行道、雨水管道、污水管道、道路绿化、路灯、信号灯、电子警察等内容。</t>
  </si>
  <si>
    <t>海德路（荣祥道-地道）道路、排水及配套设施工程</t>
  </si>
  <si>
    <t>道路全长880m，红线宽度50m；新建车行道、人行道、雨水管道、污水管道、道路绿化、路灯、信号灯、电子警察等内容。</t>
  </si>
  <si>
    <t>完善区内交通路网和配套管线，</t>
  </si>
  <si>
    <t>荣祥道（海德路-海御路）道路、排水及配套设施工程</t>
  </si>
  <si>
    <t>道路全长1620m，红线宽度40m；新建车行道、人行道、雨水管道、污水管道、道路绿化、路灯、信号灯、电子警察、照明箱变及配套10kV电缆等内容。</t>
  </si>
  <si>
    <t>国祥西道(海德路-海平路)道路、排水及配套设施工程</t>
  </si>
  <si>
    <t>道路全长约0.8千米，红线宽度40m；新建车行道、人行道、雨水管道、污水管道、照明箱变及配套电缆、路灯、信号灯、电子警察等内容。</t>
  </si>
  <si>
    <t>捷运路（天祥道-国祥西道） 道路、排水及配套设施工程</t>
  </si>
  <si>
    <t>道路全长约 650m，红线宽度15m，新建车行道、人行道、雨水管道、污水管道、道路绿化、路灯、信号灯、电子警察等内容。</t>
  </si>
  <si>
    <t>安贵路（天祥道-国祥西道） 道路、排水及配套设施工程</t>
  </si>
  <si>
    <t>道路全长约753m，红线宽度30m，新建车行道、人行道、雨水管道、污水管道、道路绿化、路灯、信号灯、电子警察等内容。</t>
  </si>
  <si>
    <t>海洋科技园力神地块临时道路工程</t>
  </si>
  <si>
    <t>修建临时道路2470米，车行道面积21300平方米。</t>
  </si>
  <si>
    <t>高铁西区域地块临时道路</t>
  </si>
  <si>
    <t>2022.5-2023.6</t>
  </si>
  <si>
    <t>力神地块临时泵点工程</t>
  </si>
  <si>
    <t>临时污水泵点建设混凝土泵井1座，安装潜水泵2台，敷设DN300出水管道约650米及临时电缆；临时雨水泵点建设混凝土泵井1座，安装轴流泵3台，敷设DN1800管道约100米及临时电缆；临时地道雨水泵点安装潜水泵2台，敷设出水管道及临时电缆；临时泵点建成前的抽排水运营维护。</t>
  </si>
  <si>
    <t>临时排放高铁西区域雨污水</t>
  </si>
  <si>
    <t>海御路、云山西道排水工程（中环DW项目专用管道）</t>
  </si>
  <si>
    <t>海御路：d600污水管道828米；d1650-d2400雨水管道888米，云山西道：d600污水管道492米。</t>
  </si>
  <si>
    <t>本项目为配合天津滨海高新区海洋科技园中环DW项目建设，为后期开发提供便利条件，提前规划排水管线。</t>
  </si>
  <si>
    <t>黄山道（海川路-西中环）道路排水照明工程</t>
  </si>
  <si>
    <t>黄山道西起海川路，向东止于西中环，城市次干路。道路总长约760米，规划红线30米。新建机动车行道、人行道、非机动车道、雨水管道、污水管到、路灯、信号灯、电子警察等内容。</t>
  </si>
  <si>
    <t>完善区域内交通路网及配套管线，改善交通环境。</t>
  </si>
  <si>
    <t>2024.12-2026.12</t>
  </si>
  <si>
    <t>宁海西路 (华山道-万荣大道) 道路、排水及配套设施工程</t>
  </si>
  <si>
    <t>新建支路约472米，红线宽度为20米，以及排水、电气、交通、绿化等配套设施。</t>
  </si>
  <si>
    <t>2024.12-2027.12</t>
  </si>
  <si>
    <t>海平路（荣祥道-第九大街）道路、排水及配套设施工程</t>
  </si>
  <si>
    <t>新建40米宽城市主干路650米，其中下穿瑞祥道处实施一处65米的地道，两侧为U型槽共计420米，同步实施雨污水管道、路灯及附属设施</t>
  </si>
  <si>
    <t>海平路（国祥西道-荣祥道）
道路、排水及配套设施工程</t>
  </si>
  <si>
    <t>新建40米宽城市主干路920米，沿线与丰祥道平面交叉，同步实施雨污水管道、路灯及附属设施</t>
  </si>
  <si>
    <t>威海路（云山道-滨海学院一期北侧）道路、排水及配套设施工程</t>
  </si>
  <si>
    <t>新建40米宽城市主干路350米，同步实施雨污水管道、路灯及附属设施</t>
  </si>
  <si>
    <t>黄山道（威海路-厦门路）贯通工程</t>
  </si>
  <si>
    <t>本段黄山道西起威海路，向东止于厦门路，是滨海高新区海洋科技园内东西向城市次干路，修建道路总长约560米，规划红线30米，新建机动车行道、人行道、非机动车道、雨水管道、污水管到、路灯、信号灯、电子警察，电力切改等内容。</t>
  </si>
  <si>
    <t>宝祥道（宁海东路-吉海路）、宁海东路（万荣大街-宝祥道）道路、排水及配套设施工程</t>
  </si>
  <si>
    <t>宝祥道西起宁海东路，东至吉海路，修建道路总长约170米，宁海东路南起万荣大街北至宝祥道，修建道路总长约155米，规划红线20米新建车行道、人行道、雨水管道、污水管到、路灯、信号灯、电子警察等内容</t>
  </si>
  <si>
    <t>滨海科技园外排泵站、外排河道及沿线桥涵</t>
  </si>
  <si>
    <t>泵站规模为20.11立方米/秒，改造河道1.2千米,加固大堤1千米等</t>
  </si>
  <si>
    <t>外排水设施</t>
  </si>
  <si>
    <t>2021.5.-2023.12</t>
  </si>
  <si>
    <t>规划次干路三十七（惠全道-创新大道）道路及排水工程</t>
  </si>
  <si>
    <t>惠全道至创新大道，长0.38千米，红线宽度20米，雨水管线320米，污水管线340米。</t>
  </si>
  <si>
    <t>高新第一学校西侧住宅地配套道路</t>
  </si>
  <si>
    <t>路基施工</t>
  </si>
  <si>
    <t>渤影路（惠才道-创新大道）道路排水及桥涵工程</t>
  </si>
  <si>
    <t>惠才道-创新大道，0.38千米，宽度12米，含桥梁一座，含全线道路工程，排水工程及桥梁工程</t>
  </si>
  <si>
    <t>配套道路</t>
  </si>
  <si>
    <t>2023.3-2023.12</t>
  </si>
  <si>
    <t>惠英道（高新六路～中心庄路）道路排水及市政配套工程</t>
  </si>
  <si>
    <t>高新六路至中心庄路，1.49千米，红线宽20米，含道路附属设施及交通两类设施</t>
  </si>
  <si>
    <t>住宅地配套道路</t>
  </si>
  <si>
    <t>2022.12-2024.12</t>
  </si>
  <si>
    <t>海油大道（高新九路-龙欣路）道路及排水工程</t>
  </si>
  <si>
    <t>高新九路～龙欣路，道路长度0.35千米，宽度30米，包含道路工程及排水工程</t>
  </si>
  <si>
    <t>构建塘沽区域内新征土地路网骨架</t>
  </si>
  <si>
    <t>2023.5-2024.6</t>
  </si>
  <si>
    <t>龙欣路(海油大道-日新道)道路排水及市政配套工程</t>
  </si>
  <si>
    <t>海油大道～日新道，1.4千米，宽度30米，含道路附属设施及交通两类设施</t>
  </si>
  <si>
    <t>宝骏涂料、环普项目配套道路，边界路。</t>
  </si>
  <si>
    <t>2023.10-2024.12</t>
  </si>
  <si>
    <t>施工前期</t>
  </si>
  <si>
    <t>日新道（滨海湖路-龙欣路）道路排水及市政配套工程</t>
  </si>
  <si>
    <t>滨海湖路～龙欣路(次干路三十五)，0.85千米，宽度20米，含道路附属设施及交通两类设施</t>
  </si>
  <si>
    <t>环普项目配套道路</t>
  </si>
  <si>
    <t>日新道（中心庄路～高新八路）道路排水及市政配套工程</t>
  </si>
  <si>
    <t>中心庄路至高新八路1.317千米，宽度30米，含道路附属设施及交通两类设施</t>
  </si>
  <si>
    <t>完善路网框架</t>
  </si>
  <si>
    <t>龙祥路（神舟大道-日新道）道路排水及市政配套工程</t>
  </si>
  <si>
    <t>日新道至神舟大道，长0.28千米，含神舟大道路口；道路红线宽度25.5米，含道路排水及道路附属设施</t>
  </si>
  <si>
    <t>产业项目配套</t>
  </si>
  <si>
    <r>
      <rPr>
        <sz val="8"/>
        <rFont val="宋体"/>
        <charset val="134"/>
      </rPr>
      <t>天环东路（创新大道</t>
    </r>
    <r>
      <rPr>
        <sz val="8"/>
        <rFont val="仿宋_GB2312"/>
        <charset val="134"/>
      </rPr>
      <t>-</t>
    </r>
    <r>
      <rPr>
        <sz val="8"/>
        <rFont val="宋体"/>
        <charset val="134"/>
      </rPr>
      <t>神舟大道）道路排水及附属设施工程</t>
    </r>
  </si>
  <si>
    <t>长度0.9公里，宽度20米，含道路附属设施及交通两类设施</t>
  </si>
  <si>
    <t>2023.9-2024.10</t>
  </si>
  <si>
    <t>高新二路（海油大道～康泰大道）道路和排水工程</t>
  </si>
  <si>
    <t>海油大道至康泰大道，0.55千米</t>
  </si>
  <si>
    <t>2023.6-2024.6</t>
  </si>
  <si>
    <t>惠新路（创新大道至总场路）道路排水及附属设施工程</t>
  </si>
  <si>
    <t>创新大道至总场路，长400米，宽20米，同时建设照明、监控、绿化、通讯排管工程</t>
  </si>
  <si>
    <t>2024.3-2025.12</t>
  </si>
  <si>
    <t>高福道（吉新路～高新一路）道路排水及附属设施工程</t>
  </si>
  <si>
    <t>吉新路～高新一路，长度270米，宽度20米。雨水管道约263米，污水管道约260米，含道路排水及道路附属设施。</t>
  </si>
  <si>
    <t>高祥道（天环西路-吉新路）道路排水及附属设施工程</t>
  </si>
  <si>
    <t>长度766米，宽度20米。雨水管道约620米，污水管道约665，含道路排水及道路附属设施。</t>
  </si>
  <si>
    <t>高荣道（吉新路-高新一路）道路排水及附属设施工程</t>
  </si>
  <si>
    <t>长度293米，宽度20米。雨水管道约290米，污水管道约290米，含道路排水及道路附属设施。</t>
  </si>
  <si>
    <t>2023.10-2025.6</t>
  </si>
  <si>
    <t>高成道（吉新路-高新二路）道路排水及附属设施工程</t>
  </si>
  <si>
    <t>长度1120米，宽度20米。雨水管道约1070米，污水管道约940米，含道路排水及道路附属设施</t>
  </si>
  <si>
    <t>瑞新路（高成道-神舟大道）道路排水及附属设施工程</t>
  </si>
  <si>
    <t>长度362，宽度20米。雨水管道约360米，污水管道约360米，含道路排水及道路附属设施</t>
  </si>
  <si>
    <t>高新一路（高成道-高安道）道路排水及附属设施工程</t>
  </si>
  <si>
    <t>高成道～风光大道，1.05千米。雨水管道约1384米，污水管道约712米，含道路排水及道路附属设施。</t>
  </si>
  <si>
    <t>构建主路网，为国能配套</t>
  </si>
  <si>
    <t>吉新路（高福道-创新大道）道路排水及附属设施工程</t>
  </si>
  <si>
    <t>长度855米，宽度20米。雨水管道约850米，污水管道约750米（该雨污水管线长度包含南段），含道路排水及道路附属设施</t>
  </si>
  <si>
    <t>吉新路（创新大道-神舟大道）道路排水及附属设施工程</t>
  </si>
  <si>
    <t>长度800米，宽度20米。雨水管道约850米，污水管道约750米（该雨污水管线长度包含北段），含道路排水及道路附属设施。</t>
  </si>
  <si>
    <t>2024.9-2026.12</t>
  </si>
  <si>
    <t>规划支路一道路排水及市政配套工程</t>
  </si>
  <si>
    <t>道路长度250米，红线宽度16米</t>
  </si>
  <si>
    <t>为周边保利拾光年、客车桥厂幼儿园等项目配套</t>
  </si>
  <si>
    <t>2022.4-2023.6</t>
  </si>
  <si>
    <t>海泰建设</t>
  </si>
  <si>
    <t>红排河以东雨水调蓄池</t>
  </si>
  <si>
    <t>有效容积7300立方米，有效水深3.65米</t>
  </si>
  <si>
    <t>为保证已实施管网的区域能够达到3年一遇的排水标准</t>
  </si>
  <si>
    <t>2023.3-2024.5</t>
  </si>
  <si>
    <t>前期手续</t>
  </si>
  <si>
    <t>海泰华科二路道路排水及市政配套工程</t>
  </si>
  <si>
    <t>南北段道路长度560米，红线宽度16米</t>
  </si>
  <si>
    <t>规划支路二道路排水及市政配套工程</t>
  </si>
  <si>
    <t>道路长度510米，红线宽度16米</t>
  </si>
  <si>
    <t>为周边第二学校及住宅用地配套</t>
  </si>
  <si>
    <t>2022.8-2023.6</t>
  </si>
  <si>
    <t>曙光计算机项目跨华科大街人行天桥项目</t>
  </si>
  <si>
    <t>长122.6米，宽3.6米</t>
  </si>
  <si>
    <t>为曙光计算机项目配套</t>
  </si>
  <si>
    <t>2021.8-2023.6</t>
  </si>
  <si>
    <t>TCL北方总部项目配套桥梁工程</t>
  </si>
  <si>
    <t>新建跨河桥梁一座，长度80米</t>
  </si>
  <si>
    <t>为TCL项目配套</t>
  </si>
  <si>
    <t>2023.12-2025.6</t>
  </si>
  <si>
    <t>惠清道（惠新路-高新五路）道路排水及市政配套工程</t>
  </si>
  <si>
    <t>总长度约0.49公里，宽度20米，包含道路排水及道路附属设施（含路灯，监控，交管两类设施，绿化，人行道等）</t>
  </si>
  <si>
    <t>高新八路（海油大道-创新大道）道路排水及市政配套工程</t>
  </si>
  <si>
    <t>总长度约0.74公里，红线宽度30米，同时建设照明监控，交通，绿化，通讯排管工程</t>
  </si>
  <si>
    <t>华科六路（海泰北道-华科五路）道路排水及市政配套工程</t>
  </si>
  <si>
    <t>长度340米，红线宽度20米，含道路排水，路灯、监控、交通两类设施</t>
  </si>
  <si>
    <t>2023.9-2024.12</t>
  </si>
  <si>
    <t>华科七路（海泰北道-华科五路）道路排水及市政配套工程</t>
  </si>
  <si>
    <t>高银地块拆除及恢复工程</t>
  </si>
  <si>
    <t>拆除原地块道路以及市政管道设施，并在新地块恢复建设一条内部小路350m，宽10米，新建雨水管道370米，新建DN300给水管300米，新建DN300污水管300米，并恢复一定数量的绿化工程</t>
  </si>
  <si>
    <t>满足曙光项目建设需求</t>
  </si>
  <si>
    <t>2023.03-2023.12</t>
  </si>
  <si>
    <t>未开工</t>
  </si>
  <si>
    <t>三、能源配套</t>
  </si>
  <si>
    <t>云山西道、海平路配套通讯工程</t>
  </si>
  <si>
    <t>通信排管2380米，通信井50座。</t>
  </si>
  <si>
    <t>通讯配套</t>
  </si>
  <si>
    <t>2022.3-2023.12</t>
  </si>
  <si>
    <t>康祥道配套通讯工程</t>
  </si>
  <si>
    <t>通信排管1430米，通信井36座。</t>
  </si>
  <si>
    <t>海慈路、珍祥道配套通讯工程</t>
  </si>
  <si>
    <t>通信排管1600米，通信井35座。</t>
  </si>
  <si>
    <t>2022.1-2023.12</t>
  </si>
  <si>
    <t>海缘东路配套通讯工程</t>
  </si>
  <si>
    <t>通信排管约600米，通信井15个。</t>
  </si>
  <si>
    <t>2022.1-2023.2</t>
  </si>
  <si>
    <t>房山道配套通讯工程</t>
  </si>
  <si>
    <t>通信排管350米，通信井8座。</t>
  </si>
  <si>
    <t>云山西道、海平路配套自来水工程</t>
  </si>
  <si>
    <t>云山西道：西起海御路，东至海荣路，给水管道约5.8千米；海平路：北起庐山道，南至云山西道，给水管道约2.3千米。</t>
  </si>
  <si>
    <t>按规划实施，满足企业用水需求</t>
  </si>
  <si>
    <t>2023.1-2023.12</t>
  </si>
  <si>
    <t>康祥道配套自来水工程</t>
  </si>
  <si>
    <t>给水管道1890米。</t>
  </si>
  <si>
    <t>海慈路、珍祥道配套自来水工程</t>
  </si>
  <si>
    <t>给水管道2500米</t>
  </si>
  <si>
    <t>按规划实施，市政配套</t>
  </si>
  <si>
    <t>2022.1-2023.6</t>
  </si>
  <si>
    <t>云山道自来水增容工程</t>
  </si>
  <si>
    <t>铺设给水管道约1.5千米，以及铺管所涉及的道路破除恢复、绿地破除恢复、拉管等内容。</t>
  </si>
  <si>
    <t>按规划实施，完善供水干网系统</t>
  </si>
  <si>
    <t>2022.6-2023.12</t>
  </si>
  <si>
    <t>宝祥道（宁海东路-吉海路）、宁海东路（万荣大街-宝祥道）配套自来水工程</t>
  </si>
  <si>
    <t>宝祥道新建DN300自来水管道约170米。
宁海东路新建DN300自来水管道约190米。</t>
  </si>
  <si>
    <t>宝祥道（宁海东路-吉海路）、宁海东路（万荣大街-宝祥道）配套通讯工程</t>
  </si>
  <si>
    <t>通信排管约440米，通信井16座。</t>
  </si>
  <si>
    <t>海缘东路配套自来水工程</t>
  </si>
  <si>
    <t>给水管道600米</t>
  </si>
  <si>
    <t>盘山道自来水工程</t>
  </si>
  <si>
    <t>新建DN200自来水管道约480米。</t>
  </si>
  <si>
    <t>按管综完善自来水管网，满足区域地块双水源。</t>
  </si>
  <si>
    <t>海洋科技园电力排管前期准备及附属工程</t>
  </si>
  <si>
    <t>建设规模及主要建设内容：破绿及恢复约3.92万平方米；破路、硬铺装及恢复约1.75万平米，侧石拆除并安装5200延米，绿网苫盖约3.5万平方米，垃圾土更换2000立方米，填土3.8万立方米，抽水8900立方米，淤泥清运5000立方米，管道铺设约500米，修筑临时道路1050平米，电力排管路径沿线的辅助维修及清整，金海湖南岸景观灯、电缆、景观小品等拆除及恢复。</t>
  </si>
  <si>
    <t>完善区内配套管线</t>
  </si>
  <si>
    <t>2020.6-2023.12</t>
  </si>
  <si>
    <t>海慈路周边电力配套设施工程</t>
  </si>
  <si>
    <t>新建一座照明箱变及配套10KV电缆</t>
  </si>
  <si>
    <t>完善农垦片区照明、红绿灯等电力配套</t>
  </si>
  <si>
    <t>2023年给水管网工程</t>
  </si>
  <si>
    <t>规划次干路三十七、海油大道、渤影路、龙欣路、日新道、惠英道、高新二路、神舟大道</t>
  </si>
  <si>
    <t>完善配套管网</t>
  </si>
  <si>
    <t>2023.3-2025..12</t>
  </si>
  <si>
    <t>2023年路灯监控工程</t>
  </si>
  <si>
    <t>规划次干路三十七、海油大道、渤影路、高新二路、神舟大道</t>
  </si>
  <si>
    <t>2023年通信管线工程</t>
  </si>
  <si>
    <t>腾讯第二路电源工程</t>
  </si>
  <si>
    <t>为保障腾讯项目双电源需求，由科学园变电站新出两路电源线为腾讯项目提供电源，鉴于现状排管无空管供电缆穿过，需新建排管满足电缆敷设需求，新建排管约1.5公里。项目位于渤龙湖科技园，延神舟大道建设。</t>
  </si>
  <si>
    <t>为腾讯项目提供第二路电源</t>
  </si>
  <si>
    <t>2023.01-2023.12</t>
  </si>
  <si>
    <t>海秦项目配套工程</t>
  </si>
  <si>
    <t>为满足项目生产需求，为企业提供运营期水、电、气、热等能源配套接入建设，主要包括自来水管DN200敷设100米，电缆敷设1000米。</t>
  </si>
  <si>
    <t>推动企业开工和投达产</t>
  </si>
  <si>
    <t>2023.01-2024.12</t>
  </si>
  <si>
    <t xml:space="preserve">开展前期 </t>
  </si>
  <si>
    <t>完成建设期能源配套接入，并完成地块内管线切改</t>
  </si>
  <si>
    <t>创源生物项目配套工程</t>
  </si>
  <si>
    <t>为满足项目建设需求，为企业提供运营期水、电、气、热等能源配套接入建设，并完成项目地块红线内管线切改，主要包括自来水管DN200敷设100米，电缆敷设2000米，以及切改架空线1000米。</t>
  </si>
  <si>
    <t>完成运营期能源配套接入，并完成地块内管线切改</t>
  </si>
  <si>
    <t>康达新材料项目配套工程</t>
  </si>
  <si>
    <t>为满足项目建设需求，为企业提供建设期和运营期水、电、气、热等能源配套接入建设，主要包括自来水管DN200敷设100米，电缆敷设1000米，自来水管线切改100米，雨污水管线及工井切改一座。</t>
  </si>
  <si>
    <t>格瑞果汁项目配套工程</t>
  </si>
  <si>
    <t>为满足项目建设需求，为企业提供建设期和运营期水、电、气、热等能源配套接入建设，主要包括自来水管DN200敷设100米，电缆敷设1000米。</t>
  </si>
  <si>
    <t>完成建设期能源配套接入</t>
  </si>
  <si>
    <t>元旭项目配套工程（智能智造产业园）</t>
  </si>
  <si>
    <t>为满足项目建设需求，为企业提供建设期和运营期水、电、气、热等能源配套接入建设，主要包括自来水管DN200敷设100米，电缆敷设2000米。</t>
  </si>
  <si>
    <t>联东U谷法拍项目配套工程</t>
  </si>
  <si>
    <t>为满足项目建设需求，为企业提供建设期和运营期水、电、气、热等能源配套接入建设，并完成项目地块红线内管线切改，主要包括架空线切改入地2000米，同时切改32根电杆。</t>
  </si>
  <si>
    <t>完成地块内管线切改</t>
  </si>
  <si>
    <t>津村三期项目配套工程</t>
  </si>
  <si>
    <t>59所项目配套工程</t>
  </si>
  <si>
    <t>为满足项目建设需求，为企业提供运营期水、电、气、热等能源配套接入建设，主要包括电缆敷设1000米。</t>
  </si>
  <si>
    <t>完成运营期能源配套接入</t>
  </si>
  <si>
    <t>信杰项目配套工程</t>
  </si>
  <si>
    <t>为满足项目建设需求，为企业提供建设期和运营期水、电、气、热等能源配套接入建设，主要包括自来水管DN200敷设100米，电缆敷设1500米。</t>
  </si>
  <si>
    <t>望圆科技项目配套工程</t>
  </si>
  <si>
    <t>锐新昌项目配套工程</t>
  </si>
  <si>
    <t>奥利达项目配套工程</t>
  </si>
  <si>
    <t>为满足项目建设需求，为企业提供建设期和运营期水、电、气、热等能源配套接入建设，主要包括自来水管DN200敷设100米，电缆敷设500米。</t>
  </si>
  <si>
    <t>津荣天宇二期项目配套工程</t>
  </si>
  <si>
    <t>曙光项目二期电缆切改</t>
  </si>
  <si>
    <t>为满足项目建设需求，为企业完成项目地块红线内管线切改，主要包括地块内电缆切改1000米。</t>
  </si>
  <si>
    <t>完成管线切改</t>
  </si>
  <si>
    <t>华苑科技园电力提升改造</t>
  </si>
  <si>
    <t>为完善华苑科技园电力设施网架，优化变电站及电源线结构，开展华苑科技园电力提升改造工程，结合城西电力相关变电站改造工程，建设电力排管，长度约6公里。起点海泰西路与海泰北道交口，终点海泰110kV变电站西侧。</t>
  </si>
  <si>
    <t>完成排管建设约3公里</t>
  </si>
  <si>
    <t>物华道延长线自来水配套工程</t>
  </si>
  <si>
    <t>为保障项目按时投达产，满足项目双水源需求，新建一条市政自来水管道至项目红线外，长度约200米，延物华道桥，由西侧拉管至东侧。</t>
  </si>
  <si>
    <t>过高铁下穿管道工程</t>
  </si>
  <si>
    <t>1、延天祥道地道、国祥道地道、海德路地道、云山西道地道新建管道，以便市政管网可穿越高铁联通；
2、过北环铁路新建自来水管道，为海洋科技园提供第二路市政水源，并预留部分管涵；
3、过企业道线新建管道，以便市政管网可穿越铁路进行联通
4、延地道一侧穿管至另一侧，每根管线为201米，直径为1.55米-2.2米不等，共计32根。</t>
  </si>
  <si>
    <t>完成穿越高铁部分管道建设</t>
  </si>
  <si>
    <t>DW一期10千伏电源线切改</t>
  </si>
  <si>
    <t>铺设10千伏电缆约12400米，拆除10千伏电缆10750米，迁移环网箱7座。</t>
  </si>
  <si>
    <t>因中环一期急需在周边道路和地块填土工程完成前用电，导致部分电缆位于用地红线内。按管综迁至排管内。</t>
  </si>
  <si>
    <t>滨海供电分公司</t>
  </si>
  <si>
    <t>海缘东路电缆切改</t>
  </si>
  <si>
    <t>拆除现状电缆共176m,新放10kV电缆216m,电缆敷设采用直埋穿保护管方式，保护管用二备一；新增四间隔环网箱4套。</t>
  </si>
  <si>
    <t>将因规划路位调整造成的红线内电缆迁出。</t>
  </si>
  <si>
    <t>翠祥道自来水工程</t>
  </si>
  <si>
    <t>新建DN300自来水管道200米。</t>
  </si>
  <si>
    <t>按管综完善自来水管网，满足企业消防需求。</t>
  </si>
  <si>
    <t>2023.01-2023.06</t>
  </si>
  <si>
    <t>新建DN200自来水管道480米。</t>
  </si>
  <si>
    <t>海洋科技园新河干渠以东区域供水设施改造一期</t>
  </si>
  <si>
    <t>为保障海洋科技园新河干渠以东区域企业供水服务，减少供销水差额，需改造现有防险闸、机械水表等供水设施。</t>
  </si>
  <si>
    <t>保障海洋科技园新河干渠以东区域企业供水服务</t>
  </si>
  <si>
    <t>四、生态环境提升</t>
  </si>
  <si>
    <t>华苑科技园环内绿化、便道提升改造项目</t>
  </si>
  <si>
    <t>提升华苑科技园环内梓苑路、榕苑路、桂苑路、梅苑路、兰苑路、竹苑路、复康路南侧、华天道、工华道、开华道、物华道等公共绿地面积10万平米；便道6.5万平米（含绿篱改造2万平米）。</t>
  </si>
  <si>
    <t>提升区域环境</t>
  </si>
  <si>
    <t>城环局</t>
  </si>
  <si>
    <t>华苑科技园环外主干道路绿化、便道提升改造项目</t>
  </si>
  <si>
    <t>提升华苑科技园环外海泰北道、海泰大道、海泰南北大街、海泰南道、创新大街、曙光公园等公共绿地面积44万平米。</t>
  </si>
  <si>
    <t>华苑科技园智慧灯杆建设项目</t>
  </si>
  <si>
    <t>华苑科技园2510基路灯全部路灯更换led灯头，环内道路425基路灯更换新灯杆</t>
  </si>
  <si>
    <t>保障该区域夜间安全出行，提升区域环境</t>
  </si>
  <si>
    <t>华苑科技园部分道路维修项目</t>
  </si>
  <si>
    <t>对华苑科技园海泰发展四道、海泰西路、海泰发展六道、海泰发展二路、海泰东路、华科七路、华科十路、海泰发展一道、海泰发展一路、竹苑路、梓苑路、海泰大道辅路、海泰创新二路，共计19.7万平进行提升</t>
  </si>
  <si>
    <t>优化道路通行环境</t>
  </si>
  <si>
    <t>渤龙湖湖区入口及设施提升改造项目</t>
  </si>
  <si>
    <t>东至高新七路，西至高新六路，南至创新大道，北侧紧邻渤龙御湖湾和渤龙湖总部基地二区</t>
  </si>
  <si>
    <t>双城绿色屏障区设施完善项目</t>
  </si>
  <si>
    <t>新建屏障区甬道并与现有甬道连通共计10000平米和新建4个消防取水点</t>
  </si>
  <si>
    <t>完善绿屏区消防设施，提升安全系数</t>
  </si>
  <si>
    <t>2023年渤龙湖科技园部分泵站和管网维修</t>
  </si>
  <si>
    <t>创新大道和中心庄路塌陷管道和西南泵站进水口维修</t>
  </si>
  <si>
    <t>提升区域排水能力</t>
  </si>
  <si>
    <t>2023.6-2025.10</t>
  </si>
  <si>
    <t>2023年渤龙湖科技园部分河道清淤项目</t>
  </si>
  <si>
    <t>惠仁道到津汉支线，高新五路下管涵</t>
  </si>
  <si>
    <t>改善河道水质，提升河道行洪能力</t>
  </si>
  <si>
    <t>渤龙湖科技园新建苗圃</t>
  </si>
  <si>
    <t>新建苗圃，建设面积约15000平米。</t>
  </si>
  <si>
    <t>节约绿化成本，提升绿化管理水平</t>
  </si>
  <si>
    <t>开工</t>
  </si>
  <si>
    <t>2023年华苑科技园河道清淤和护坡维修项目</t>
  </si>
  <si>
    <t>包括创新大街河道1.1公里，海泰南北大街河道3.3公里，华科大街河道1.3公里，西大洼排水河4公里</t>
  </si>
  <si>
    <t>改善河道水质，提升河道行洪能力，提升河道安全性</t>
  </si>
  <si>
    <t>2023.6-2025.12</t>
  </si>
  <si>
    <t>2023年华苑科技园部分管网维修改造项目</t>
  </si>
  <si>
    <t>维修和改造雨水管道约7204米，污水管道约6000米</t>
  </si>
  <si>
    <t>修复和提升原有管道排水功能</t>
  </si>
  <si>
    <t>综合服务中心停车场项目</t>
  </si>
  <si>
    <t>占地面积为6036平米，不含地下，预计134个车位。</t>
  </si>
  <si>
    <t>满足综合服务中心停车需求</t>
  </si>
  <si>
    <t>华苑科技园环外停车项目</t>
  </si>
  <si>
    <t>通过施划5000个停车位不含地下，新建停车管理设施等</t>
  </si>
  <si>
    <t>满足环外片区停车需求</t>
  </si>
  <si>
    <t>高新区智慧城市建设项目（一期）</t>
  </si>
  <si>
    <t>项目建设的应用系统主要涉及：智慧市容环卫管理系统、智慧园林绿化管理系统、智慧市政公用管理系统、智慧交通管理系统等。</t>
  </si>
  <si>
    <t>加强对高新区城市管理工作
的统筹协调、指挥监督、综合评价，促进城市管理智慧化和高效化,</t>
  </si>
  <si>
    <t>海洋科技园吾悦华府周边道路维修工程</t>
  </si>
  <si>
    <t xml:space="preserve">海缘路（云山道~滨宇道）、汇祥道（海缘路~海缘东路）、桂海路（万荣大道~铂祥道）、宁海东路（万荣大道~宁海路）、玉祥道（宁海路~宁海东路）道路维修，建设长度约1.96公里，面积约2.7万平方米。
</t>
  </si>
  <si>
    <t>消防队环境提升项目</t>
  </si>
  <si>
    <t>华苑和渤龙湖</t>
  </si>
  <si>
    <t>华苑高新消防支队、物华道消防支队以及渤龙湖神舟大道消防站环境提升，粉刷围墙2W平方，院内绿化提升3W平方，围墙维修80延米等。</t>
  </si>
  <si>
    <t>提升消防队内部环境</t>
  </si>
  <si>
    <t>2021.10-2023.12</t>
  </si>
  <si>
    <t>未施工</t>
  </si>
  <si>
    <t>风光大道、高新八路、惠贤道、神舟大道道路绿化工程</t>
  </si>
  <si>
    <t>人行便道长约5000米，绿化面积约6万平米</t>
  </si>
  <si>
    <t>完善渤龙湖科技园重点企业周边绿化环境</t>
  </si>
  <si>
    <t>2021.1-2022.12</t>
  </si>
  <si>
    <t>屏障区坑塘治理及水系连通项目</t>
  </si>
  <si>
    <t>坑塘周边绿化约500亩，坑塘连通及炸河坑塘周边环境治理</t>
  </si>
  <si>
    <t>推进绿色发展，提升区域环境</t>
  </si>
  <si>
    <t>2022.1-2027.12</t>
  </si>
  <si>
    <t>海泰东路东侧绿化恢复项目</t>
  </si>
  <si>
    <t>恢复海泰东路东侧绿化面积约2万平方米</t>
  </si>
  <si>
    <t>提升区域景观环境</t>
  </si>
  <si>
    <t>华苑科技园街头绿地提升改造项目</t>
  </si>
  <si>
    <t>改造普天街头绿地、旧物志公园及陈台子排水河两侧绿地面积共计60000㎡</t>
  </si>
  <si>
    <t>2021.1-2023.7</t>
  </si>
  <si>
    <t>滨海湖路地道渗水维修</t>
  </si>
  <si>
    <t>为消除滨海湖路地道两侧及地下渗水带来的安全隐患，维修面积约1000平方米</t>
  </si>
  <si>
    <t>维护基础设施正常运行</t>
  </si>
  <si>
    <t>2023.4-2023.12</t>
  </si>
  <si>
    <t>高新区餐厨垃圾处理中心项目</t>
  </si>
  <si>
    <t>建设15吨餐厨垃圾就地处理项目</t>
  </si>
  <si>
    <t>对高新区内餐厨垃圾进行集中处理，日处理15吨</t>
  </si>
  <si>
    <t>高新区三级城市地标项目（一期）</t>
  </si>
  <si>
    <t>在华苑科技园重点区域设置地标标志</t>
  </si>
  <si>
    <t>华苑科技园新建公厕项目</t>
  </si>
  <si>
    <t>新建2处一类公共厕所</t>
  </si>
  <si>
    <t>方便群众</t>
  </si>
  <si>
    <t>高成道道路绿化项目</t>
  </si>
  <si>
    <t>完善高成道（高新三路-汉港路）约700米便道行道树及附属绿化，新建人行道面积约3000平方米，新建绿化面积约7000平方米</t>
  </si>
  <si>
    <t>2022年高新区绿化垃圾处置中心</t>
  </si>
  <si>
    <t>绿化垃圾处置日处理量100吨</t>
  </si>
  <si>
    <t>提升区域绿化垃圾处理能力</t>
  </si>
  <si>
    <t>扩展区云山道以北区域道路景观绿化项目</t>
  </si>
  <si>
    <t>紫光及振业等项目，22年起开始陆续交房，道路绿化现状仅为行道树，无人行道，随地块交付使用，逐步完善道路绿化人行道1.3万平</t>
  </si>
  <si>
    <t>2022.7-2023.12</t>
  </si>
  <si>
    <t>吾悦华府项目黄山道北侧道路景观绿化项目</t>
  </si>
  <si>
    <t>吾悦华府黄山道以北区域22年交房，现状无绿化铺装，新建绿地及铺装满足行人通行功能，提升景观效果面积约2.1万平</t>
  </si>
  <si>
    <t>海洋科技园两类设施建设项目</t>
  </si>
  <si>
    <t>20个路口交通信号灯及3个路口电子警察建设</t>
  </si>
  <si>
    <t>提升交通出行安全</t>
  </si>
  <si>
    <t>海洋科技园云山西道、海平路道路绿化项目</t>
  </si>
  <si>
    <t>海洋科技园云山西道、海平路道路绿化项目，面积约8万平方米</t>
  </si>
  <si>
    <t>海洋科技园高压走廊河道两侧新建绿地项目</t>
  </si>
  <si>
    <t>新建高压走廊河道两侧绿地面积约100000平方米</t>
  </si>
  <si>
    <t>提升河道两侧景观效果</t>
  </si>
  <si>
    <t>总部公园二期工程</t>
  </si>
  <si>
    <t>总部公园二期工程位于九大街以北，海洋建设大厦南侧，建设面积约4.2万㎡</t>
  </si>
  <si>
    <t>2023.5-2024.12</t>
  </si>
  <si>
    <t>海洋科技园宁海路学校、新城吾悦住宅周边铺装绿化新建项目</t>
  </si>
  <si>
    <t>海洋科技园宁海路学校、新城吾悦住宅周边铺装绿化，面积约0.93万平方米</t>
  </si>
  <si>
    <t>2022.5-2024.12</t>
  </si>
  <si>
    <t>2023年渤龙湖科技园城市环境整治项目</t>
  </si>
  <si>
    <t>神舟大道、高新二路、海油大道、渤影路、次干路三十七、惠英路、龙祥道、高成道8条人行道、绿化</t>
  </si>
  <si>
    <t>高新区华苑科技园环外老旧排水管网改造工程</t>
  </si>
  <si>
    <t>（1）沿海泰东路（海泰南道-发展三道）整体翻建污水管道；（2）1#泵站出水管道改造；（3）3号泵站出水管道改造。</t>
  </si>
  <si>
    <t>2022.8-2023.10</t>
  </si>
  <si>
    <t>五、专项债项目</t>
  </si>
  <si>
    <t>渤龙湖污水处理厂二期工程</t>
  </si>
  <si>
    <t>规划建设用地面积约为4.1万平方米，总建筑面积约0.57万平方米，建（构）筑物占地1.25万平方米。工程内容主要包括格栅、泵房、沉砂池、臭氧催化氧化站、脱水机房、除臭滤池、变配电站及综合楼等。</t>
  </si>
  <si>
    <t>2023.6-2026.2</t>
  </si>
  <si>
    <t>施工</t>
  </si>
  <si>
    <t>渤龙湖科技园西片区保障性租赁住房及配套设施项目</t>
  </si>
  <si>
    <t>保障性租赁住房、配套服务设施用房等，项目用地86246平方米，总建筑面积217492平方米。</t>
  </si>
  <si>
    <t>保障性租赁住房</t>
  </si>
  <si>
    <t>2023.6-2028.5</t>
  </si>
  <si>
    <t>国家自主创新示范区高端装备创新产业园项目</t>
  </si>
  <si>
    <t>本项目为新建产业承接载体及配套设施，主要实施内容包括新建生产厂房、仓储用房及配套设施用房。本项目总建筑面 积为 65000 m²，总计容面积为 93080 m²。</t>
  </si>
  <si>
    <t>2023.6-2024.12</t>
  </si>
  <si>
    <t>华苑片区新奥保障性租赁住房及配套设施项目</t>
  </si>
  <si>
    <t>总用地面积22148.24㎡，总计容面积44296.48㎡，容积率2.0，其中保障性租赁住房建筑面积42056.48㎡，商业建筑面积1800㎡，配套设施面积440㎡，地下建筑面积8560㎡，新建保障性租赁住房4栋及配套商业2栋。</t>
  </si>
  <si>
    <t>2023.8-2025.8</t>
  </si>
  <si>
    <t>高新区海洋科技园高铁西片区基础设施配套项目</t>
  </si>
  <si>
    <t>本次项目共包括子项工程共19项。包括云山西道、海平路等在内的9条道路、排水及照明工程，道路全长约6.7公里；海平路与九大街平交工程、宁海路与第九大街交通节点工程；云山西道、海平路等在内的4个自来水工程及云山道自来水增容工程，敷设给水管道约12.1公里；庐山西道（第九大街）南侧排水工程，敷设排水管道约1.1公里；以及为加快推动产业项目落地实施的临时道路、临时泵点及道路填土工程等。</t>
  </si>
  <si>
    <t>2023-2025</t>
  </si>
  <si>
    <t>天津滨海高新区渤龙湖科技园细胞谷产业社区建设项目</t>
  </si>
  <si>
    <t>总建筑面积246379万平方米，主要产业园相关配套设施及相关基础设施等等</t>
  </si>
  <si>
    <t>中国信创谷封装测试产业园及产业邻里中心建设项目</t>
  </si>
  <si>
    <t>总建筑面积 83196平方米，主要包括产业园相关配套设施及地块周边道路管线等基础设施等。</t>
  </si>
  <si>
    <t>华苑科技园新经济产业数字转化共享孵化平台基础设施项目</t>
  </si>
  <si>
    <t>总建筑面积为 98250 平方米，主要建设内容包括新建应用转化平台、联合适配平台、技术应用体验平台、赋能广场及相关配套工程。</t>
  </si>
  <si>
    <r>
      <rPr>
        <sz val="8"/>
        <rFont val="Microsoft YaHei UI"/>
        <charset val="134"/>
      </rPr>
      <t>华</t>
    </r>
    <r>
      <rPr>
        <sz val="8"/>
        <rFont val="仿宋_GB2312"/>
        <charset val="134"/>
      </rPr>
      <t>苑科技园新经济产业创新科技公共服务平台基础设施项目</t>
    </r>
  </si>
  <si>
    <t>总建筑面积为 31930 平方米，主要建设内容包括新建技术创新中心、技术服务中心和产业便利坊及相关配套工程</t>
  </si>
  <si>
    <t>天津滨海高新区高端装备制造产业园项目</t>
  </si>
  <si>
    <t>总建筑面积 73800平方米，主要包括建设包括产业生产、中试载体及人才后勤配套设施</t>
  </si>
  <si>
    <t>天津滨海高新区渤龙湖基础设施提升项目</t>
  </si>
  <si>
    <t>提升改造渤龙湖生态空间，增加公共服务保障设施、互动休闲设施，提升公厕、停车场等建设航天产业主题展示场所；完善渤龙湖片区基础设施建设，对传统设施进行智能化改造，增加新型基础设施建设</t>
  </si>
  <si>
    <t>天津滨海高新区华苑科技园保障性租赁住房及配套设施项目</t>
  </si>
  <si>
    <t>保障性租赁住房、配套服务设施用房、地下车库和设备用房</t>
  </si>
  <si>
    <t>天津滨海高新区新能源产业园政府债项目</t>
  </si>
  <si>
    <t>新建产业园相关配套设施及地块周边道路管线等基础设施</t>
  </si>
  <si>
    <t>国家自主创新示范区海洋石油环保产业项目</t>
  </si>
  <si>
    <t>项目占地约60亩，新建产业园相关配套设施及地块周边道路管线等基础设施</t>
  </si>
  <si>
    <t>国家自主创新示范区新材料产业园区建设工程</t>
  </si>
  <si>
    <t>国家自主创新示范区半导体产业园区建设工程</t>
  </si>
  <si>
    <t>六、其他</t>
  </si>
  <si>
    <t>高新区零星工程</t>
  </si>
  <si>
    <t>包含但不限于不可预见零星项目，如零星拆迁、填土、临时路、开工仪式布置、围挡、苫盖、突发维修工程、零星绿化、零星城市设施、零星配套工程等</t>
  </si>
  <si>
    <t>服务企业</t>
  </si>
  <si>
    <t>2023.3-2024.6</t>
  </si>
  <si>
    <t>按项目需求推进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</si>
</sst>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_ "/>
  </numFmts>
  <fonts count="4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8"/>
      <name val="宋体"/>
      <charset val="134"/>
    </font>
    <font>
      <sz val="8"/>
      <name val="Times New Roman"/>
      <charset val="134"/>
    </font>
    <font>
      <sz val="8"/>
      <name val="宋体"/>
      <charset val="134"/>
      <scheme val="minor"/>
    </font>
    <font>
      <sz val="8"/>
      <name val="宋体"/>
      <charset val="134"/>
      <scheme val="major"/>
    </font>
    <font>
      <b/>
      <sz val="11"/>
      <name val="Times New Roman"/>
      <charset val="134"/>
    </font>
    <font>
      <b/>
      <sz val="8"/>
      <name val="宋体"/>
      <charset val="134"/>
      <scheme val="minor"/>
    </font>
    <font>
      <b/>
      <sz val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sz val="8"/>
      <name val="仿宋_GB2312"/>
      <charset val="134"/>
    </font>
    <font>
      <sz val="8"/>
      <name val="Microsoft YaHei U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57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2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0">
      <alignment vertical="center"/>
    </xf>
    <xf numFmtId="0" fontId="12" fillId="0" borderId="0">
      <alignment vertical="center"/>
    </xf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8" fillId="35" borderId="17" applyNumberFormat="0" applyAlignment="0" applyProtection="0">
      <alignment vertical="center"/>
    </xf>
    <xf numFmtId="0" fontId="38" fillId="35" borderId="17" applyNumberFormat="0" applyAlignment="0" applyProtection="0">
      <alignment vertical="center"/>
    </xf>
    <xf numFmtId="0" fontId="38" fillId="35" borderId="17" applyNumberFormat="0" applyAlignment="0" applyProtection="0">
      <alignment vertical="center"/>
    </xf>
    <xf numFmtId="0" fontId="38" fillId="35" borderId="17" applyNumberFormat="0" applyAlignment="0" applyProtection="0">
      <alignment vertical="center"/>
    </xf>
    <xf numFmtId="0" fontId="38" fillId="35" borderId="17" applyNumberFormat="0" applyAlignment="0" applyProtection="0">
      <alignment vertical="center"/>
    </xf>
    <xf numFmtId="0" fontId="38" fillId="35" borderId="17" applyNumberFormat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150" applyFont="1" applyFill="1" applyBorder="1" applyAlignment="1">
      <alignment horizontal="center" vertical="center" wrapText="1"/>
    </xf>
    <xf numFmtId="176" fontId="3" fillId="2" borderId="2" xfId="150" applyNumberFormat="1" applyFont="1" applyFill="1" applyBorder="1" applyAlignment="1">
      <alignment horizontal="center" vertical="center" wrapText="1"/>
    </xf>
    <xf numFmtId="0" fontId="3" fillId="2" borderId="3" xfId="150" applyFont="1" applyFill="1" applyBorder="1" applyAlignment="1">
      <alignment horizontal="center" vertical="center" wrapText="1"/>
    </xf>
    <xf numFmtId="176" fontId="3" fillId="2" borderId="3" xfId="150" applyNumberFormat="1" applyFont="1" applyFill="1" applyBorder="1" applyAlignment="1">
      <alignment horizontal="center" vertical="center" wrapText="1"/>
    </xf>
    <xf numFmtId="0" fontId="3" fillId="3" borderId="4" xfId="150" applyFont="1" applyFill="1" applyBorder="1" applyAlignment="1">
      <alignment horizontal="left" vertical="center" wrapText="1"/>
    </xf>
    <xf numFmtId="0" fontId="3" fillId="3" borderId="5" xfId="150" applyFont="1" applyFill="1" applyBorder="1" applyAlignment="1">
      <alignment horizontal="left" vertical="center" wrapText="1"/>
    </xf>
    <xf numFmtId="0" fontId="3" fillId="3" borderId="6" xfId="150" applyFont="1" applyFill="1" applyBorder="1" applyAlignment="1">
      <alignment horizontal="left" vertical="center" wrapText="1"/>
    </xf>
    <xf numFmtId="176" fontId="3" fillId="3" borderId="3" xfId="150" applyNumberFormat="1" applyFont="1" applyFill="1" applyBorder="1" applyAlignment="1">
      <alignment horizontal="center" vertical="center" wrapText="1"/>
    </xf>
    <xf numFmtId="0" fontId="4" fillId="2" borderId="3" xfId="150" applyFont="1" applyFill="1" applyBorder="1" applyAlignment="1">
      <alignment horizontal="center" vertical="center" wrapText="1"/>
    </xf>
    <xf numFmtId="0" fontId="4" fillId="2" borderId="7" xfId="132" applyFont="1" applyFill="1" applyBorder="1" applyAlignment="1">
      <alignment horizontal="center" vertical="center" wrapText="1"/>
    </xf>
    <xf numFmtId="176" fontId="4" fillId="2" borderId="7" xfId="132" applyNumberFormat="1" applyFont="1" applyFill="1" applyBorder="1" applyAlignment="1">
      <alignment horizontal="center" vertical="center" wrapText="1"/>
    </xf>
    <xf numFmtId="176" fontId="4" fillId="2" borderId="3" xfId="132" applyNumberFormat="1" applyFont="1" applyFill="1" applyBorder="1" applyAlignment="1">
      <alignment horizontal="center" vertical="center" wrapText="1"/>
    </xf>
    <xf numFmtId="176" fontId="5" fillId="2" borderId="3" xfId="150" applyNumberFormat="1" applyFont="1" applyFill="1" applyBorder="1" applyAlignment="1">
      <alignment horizontal="center" vertical="center" wrapText="1"/>
    </xf>
    <xf numFmtId="0" fontId="4" fillId="2" borderId="7" xfId="132" applyFont="1" applyFill="1" applyBorder="1" applyAlignment="1">
      <alignment horizontal="center" vertical="center"/>
    </xf>
    <xf numFmtId="0" fontId="6" fillId="2" borderId="7" xfId="132" applyFont="1" applyFill="1" applyBorder="1" applyAlignment="1">
      <alignment horizontal="center" vertical="center" wrapText="1"/>
    </xf>
    <xf numFmtId="0" fontId="6" fillId="2" borderId="8" xfId="132" applyFont="1" applyFill="1" applyBorder="1" applyAlignment="1">
      <alignment horizontal="center" vertical="center" wrapText="1"/>
    </xf>
    <xf numFmtId="176" fontId="6" fillId="2" borderId="7" xfId="132" applyNumberFormat="1" applyFont="1" applyFill="1" applyBorder="1" applyAlignment="1">
      <alignment horizontal="center" vertical="center" wrapText="1"/>
    </xf>
    <xf numFmtId="176" fontId="7" fillId="2" borderId="7" xfId="150" applyNumberFormat="1" applyFont="1" applyFill="1" applyBorder="1" applyAlignment="1">
      <alignment horizontal="center" vertical="center" wrapText="1"/>
    </xf>
    <xf numFmtId="0" fontId="7" fillId="2" borderId="7" xfId="150" applyFont="1" applyFill="1" applyBorder="1" applyAlignment="1">
      <alignment horizontal="center" vertical="center" wrapText="1"/>
    </xf>
    <xf numFmtId="0" fontId="6" fillId="2" borderId="6" xfId="132" applyFont="1" applyFill="1" applyBorder="1" applyAlignment="1">
      <alignment horizontal="center" vertical="center" wrapText="1"/>
    </xf>
    <xf numFmtId="0" fontId="6" fillId="2" borderId="3" xfId="132" applyFont="1" applyFill="1" applyBorder="1" applyAlignment="1">
      <alignment horizontal="center" vertical="center" wrapText="1"/>
    </xf>
    <xf numFmtId="177" fontId="3" fillId="2" borderId="2" xfId="150" applyNumberFormat="1" applyFont="1" applyFill="1" applyBorder="1" applyAlignment="1">
      <alignment horizontal="center" vertical="center" wrapText="1"/>
    </xf>
    <xf numFmtId="0" fontId="8" fillId="2" borderId="2" xfId="150" applyFont="1" applyFill="1" applyBorder="1" applyAlignment="1">
      <alignment horizontal="center" vertical="center" wrapText="1"/>
    </xf>
    <xf numFmtId="177" fontId="3" fillId="2" borderId="3" xfId="150" applyNumberFormat="1" applyFont="1" applyFill="1" applyBorder="1" applyAlignment="1">
      <alignment horizontal="center" vertical="center" wrapText="1"/>
    </xf>
    <xf numFmtId="0" fontId="8" fillId="2" borderId="3" xfId="150" applyFont="1" applyFill="1" applyBorder="1" applyAlignment="1">
      <alignment horizontal="center" vertical="center" wrapText="1"/>
    </xf>
    <xf numFmtId="177" fontId="3" fillId="3" borderId="3" xfId="150" applyNumberFormat="1" applyFont="1" applyFill="1" applyBorder="1" applyAlignment="1">
      <alignment horizontal="center" vertical="center" wrapText="1"/>
    </xf>
    <xf numFmtId="0" fontId="8" fillId="3" borderId="3" xfId="150" applyFont="1" applyFill="1" applyBorder="1" applyAlignment="1">
      <alignment horizontal="center" vertical="center" wrapText="1"/>
    </xf>
    <xf numFmtId="0" fontId="3" fillId="3" borderId="3" xfId="150" applyFont="1" applyFill="1" applyBorder="1" applyAlignment="1">
      <alignment horizontal="center" vertical="center" wrapText="1"/>
    </xf>
    <xf numFmtId="177" fontId="4" fillId="2" borderId="3" xfId="150" applyNumberFormat="1" applyFont="1" applyFill="1" applyBorder="1" applyAlignment="1">
      <alignment horizontal="center" vertical="center" wrapText="1"/>
    </xf>
    <xf numFmtId="0" fontId="5" fillId="2" borderId="3" xfId="150" applyFont="1" applyFill="1" applyBorder="1" applyAlignment="1">
      <alignment horizontal="center" vertical="center" wrapText="1"/>
    </xf>
    <xf numFmtId="0" fontId="4" fillId="3" borderId="7" xfId="132" applyFont="1" applyFill="1" applyBorder="1" applyAlignment="1">
      <alignment horizontal="center" vertical="center" wrapText="1"/>
    </xf>
    <xf numFmtId="177" fontId="4" fillId="2" borderId="7" xfId="132" applyNumberFormat="1" applyFont="1" applyFill="1" applyBorder="1" applyAlignment="1">
      <alignment horizontal="center" vertical="center" wrapText="1"/>
    </xf>
    <xf numFmtId="176" fontId="4" fillId="2" borderId="7" xfId="132" applyNumberFormat="1" applyFont="1" applyFill="1" applyBorder="1" applyAlignment="1">
      <alignment horizontal="center" vertical="center"/>
    </xf>
    <xf numFmtId="0" fontId="6" fillId="2" borderId="7" xfId="132" applyNumberFormat="1" applyFont="1" applyFill="1" applyBorder="1" applyAlignment="1">
      <alignment horizontal="center" vertical="center" wrapText="1"/>
    </xf>
    <xf numFmtId="177" fontId="4" fillId="3" borderId="7" xfId="132" applyNumberFormat="1" applyFont="1" applyFill="1" applyBorder="1" applyAlignment="1">
      <alignment horizontal="center" vertical="center" wrapText="1"/>
    </xf>
    <xf numFmtId="0" fontId="4" fillId="3" borderId="7" xfId="132" applyFont="1" applyFill="1" applyBorder="1" applyAlignment="1">
      <alignment horizontal="center" vertical="center"/>
    </xf>
    <xf numFmtId="178" fontId="4" fillId="2" borderId="7" xfId="132" applyNumberFormat="1" applyFont="1" applyFill="1" applyBorder="1" applyAlignment="1">
      <alignment horizontal="center" vertical="center" wrapText="1"/>
    </xf>
    <xf numFmtId="0" fontId="6" fillId="2" borderId="7" xfId="132" applyFont="1" applyFill="1" applyBorder="1" applyAlignment="1">
      <alignment horizontal="justify" vertical="center" wrapText="1"/>
    </xf>
    <xf numFmtId="176" fontId="5" fillId="2" borderId="7" xfId="150" applyNumberFormat="1" applyFont="1" applyFill="1" applyBorder="1" applyAlignment="1">
      <alignment horizontal="center" vertical="center" wrapText="1"/>
    </xf>
    <xf numFmtId="0" fontId="6" fillId="3" borderId="7" xfId="132" applyFont="1" applyFill="1" applyBorder="1" applyAlignment="1">
      <alignment horizontal="center" vertical="center" wrapText="1"/>
    </xf>
    <xf numFmtId="176" fontId="9" fillId="3" borderId="7" xfId="132" applyNumberFormat="1" applyFont="1" applyFill="1" applyBorder="1" applyAlignment="1">
      <alignment horizontal="center" vertical="center" wrapText="1"/>
    </xf>
    <xf numFmtId="0" fontId="5" fillId="3" borderId="3" xfId="150" applyFont="1" applyFill="1" applyBorder="1" applyAlignment="1">
      <alignment horizontal="center" vertical="center" wrapText="1"/>
    </xf>
    <xf numFmtId="176" fontId="10" fillId="3" borderId="3" xfId="132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2" fillId="0" borderId="7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3" fillId="0" borderId="7" xfId="0" applyNumberFormat="1" applyFont="1" applyFill="1" applyBorder="1" applyAlignment="1">
      <alignment horizontal="center" vertical="center"/>
    </xf>
    <xf numFmtId="176" fontId="13" fillId="0" borderId="7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</cellXfs>
  <cellStyles count="1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4 2" xfId="51"/>
    <cellStyle name="常规 10 4 2 13" xfId="52"/>
    <cellStyle name="常规 10 4 2 13 2" xfId="53"/>
    <cellStyle name="常规 10 4 2 2" xfId="54"/>
    <cellStyle name="常规 10 4 2 2 2" xfId="55"/>
    <cellStyle name="常规 10 4 2 23" xfId="56"/>
    <cellStyle name="常规 10 4 2 23 2" xfId="57"/>
    <cellStyle name="常规 10 4 2 3" xfId="58"/>
    <cellStyle name="常规 11" xfId="59"/>
    <cellStyle name="常规 11 2" xfId="60"/>
    <cellStyle name="常规 11 5" xfId="61"/>
    <cellStyle name="常规 12" xfId="62"/>
    <cellStyle name="常规 12 2" xfId="63"/>
    <cellStyle name="常规 13" xfId="64"/>
    <cellStyle name="常规 13 2" xfId="65"/>
    <cellStyle name="常规 14" xfId="66"/>
    <cellStyle name="常规 14 2" xfId="67"/>
    <cellStyle name="常规 15" xfId="68"/>
    <cellStyle name="常规 15 2" xfId="69"/>
    <cellStyle name="常规 16" xfId="70"/>
    <cellStyle name="常规 16 2" xfId="71"/>
    <cellStyle name="常规 17" xfId="72"/>
    <cellStyle name="常规 17 2" xfId="73"/>
    <cellStyle name="常规 18" xfId="74"/>
    <cellStyle name="常规 18 2" xfId="75"/>
    <cellStyle name="常规 19" xfId="76"/>
    <cellStyle name="常规 19 2" xfId="77"/>
    <cellStyle name="常规 2" xfId="78"/>
    <cellStyle name="常规 2 2" xfId="79"/>
    <cellStyle name="常规 2 2 2" xfId="80"/>
    <cellStyle name="常规 2 2 2 2" xfId="81"/>
    <cellStyle name="常规 2 2 3" xfId="82"/>
    <cellStyle name="常规 2 3" xfId="83"/>
    <cellStyle name="常规 2 3 2" xfId="84"/>
    <cellStyle name="常规 2 4" xfId="85"/>
    <cellStyle name="常规 2 4 2" xfId="86"/>
    <cellStyle name="常规 2 5" xfId="87"/>
    <cellStyle name="常规 2 6" xfId="88"/>
    <cellStyle name="常规 2 6 2" xfId="89"/>
    <cellStyle name="常规 2 7" xfId="90"/>
    <cellStyle name="常规 20" xfId="91"/>
    <cellStyle name="常规 20 2" xfId="92"/>
    <cellStyle name="常规 21" xfId="93"/>
    <cellStyle name="常规 21 2" xfId="94"/>
    <cellStyle name="常规 22" xfId="95"/>
    <cellStyle name="常规 22 2" xfId="96"/>
    <cellStyle name="常规 23" xfId="97"/>
    <cellStyle name="常规 23 2" xfId="98"/>
    <cellStyle name="常规 24" xfId="99"/>
    <cellStyle name="常规 24 2" xfId="100"/>
    <cellStyle name="常规 25" xfId="101"/>
    <cellStyle name="常规 25 2" xfId="102"/>
    <cellStyle name="常规 26" xfId="103"/>
    <cellStyle name="常规 26 2" xfId="104"/>
    <cellStyle name="常规 27" xfId="105"/>
    <cellStyle name="常规 27 2" xfId="106"/>
    <cellStyle name="常规 28" xfId="107"/>
    <cellStyle name="常规 28 2" xfId="108"/>
    <cellStyle name="常规 29" xfId="109"/>
    <cellStyle name="常规 29 2" xfId="110"/>
    <cellStyle name="常规 3" xfId="111"/>
    <cellStyle name="常规 3 2" xfId="112"/>
    <cellStyle name="常规 3 2 2" xfId="113"/>
    <cellStyle name="常规 3 3" xfId="114"/>
    <cellStyle name="常规 3 3 2" xfId="115"/>
    <cellStyle name="常规 3 4" xfId="116"/>
    <cellStyle name="常规 30" xfId="117"/>
    <cellStyle name="常规 30 2" xfId="118"/>
    <cellStyle name="常规 31" xfId="119"/>
    <cellStyle name="常规 31 2" xfId="120"/>
    <cellStyle name="常规 32" xfId="121"/>
    <cellStyle name="常规 32 2" xfId="122"/>
    <cellStyle name="常规 33" xfId="123"/>
    <cellStyle name="常规 33 2" xfId="124"/>
    <cellStyle name="常规 34" xfId="125"/>
    <cellStyle name="常规 34 2" xfId="126"/>
    <cellStyle name="常规 35" xfId="127"/>
    <cellStyle name="常规 35 2" xfId="128"/>
    <cellStyle name="常规 36" xfId="129"/>
    <cellStyle name="常规 37" xfId="130"/>
    <cellStyle name="常规 38" xfId="131"/>
    <cellStyle name="常规 39" xfId="132"/>
    <cellStyle name="常规 4" xfId="133"/>
    <cellStyle name="常规 4 2" xfId="134"/>
    <cellStyle name="常规 5" xfId="135"/>
    <cellStyle name="常规 5 11" xfId="136"/>
    <cellStyle name="常规 5 11 2" xfId="137"/>
    <cellStyle name="常规 5 2" xfId="138"/>
    <cellStyle name="常规 5 9" xfId="139"/>
    <cellStyle name="常规 5 9 2" xfId="140"/>
    <cellStyle name="常规 6" xfId="141"/>
    <cellStyle name="常规 6 2" xfId="142"/>
    <cellStyle name="常规 7" xfId="143"/>
    <cellStyle name="常规 7 2" xfId="144"/>
    <cellStyle name="常规 8" xfId="145"/>
    <cellStyle name="常规 8 2" xfId="146"/>
    <cellStyle name="常规 81" xfId="147"/>
    <cellStyle name="常规 9" xfId="148"/>
    <cellStyle name="常规 9 2" xfId="149"/>
    <cellStyle name="常规_华苑科技园2011年基础设施项目投资计划表(final) 2" xfId="150"/>
    <cellStyle name="计算 2" xfId="151"/>
    <cellStyle name="计算 2 2" xfId="152"/>
    <cellStyle name="计算 7" xfId="153"/>
    <cellStyle name="计算 7 2" xfId="154"/>
    <cellStyle name="计算 8" xfId="155"/>
    <cellStyle name="计算 8 2" xfId="1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2" name="文本框 604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3" name="文本框 606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4" name="文本框 607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5" name="文本框 608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6" name="文本框 609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7" name="文本框 610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8" name="文本框 604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9" name="文本框 606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10" name="文本框 607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11" name="文本框 608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12" name="文本框 609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13" name="文本框 610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14" name="文本框 604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15" name="文本框 606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16" name="文本框 607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17" name="文本框 608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18" name="文本框 609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19" name="文本框 610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20" name="文本框 604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21" name="文本框 606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22" name="文本框 607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23" name="文本框 608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24" name="文本框 609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25" name="文本框 610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26" name="文本框 604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27" name="文本框 606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28" name="文本框 607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29" name="文本框 608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30" name="文本框 609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31" name="文本框 610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32" name="文本框 604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33" name="文本框 606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34" name="文本框 607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35" name="文本框 608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36" name="文本框 609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37" name="文本框 610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38" name="文本框 604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39" name="文本框 606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40" name="文本框 607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41" name="文本框 608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42" name="文本框 609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43" name="文本框 610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44" name="文本框 604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45" name="文本框 606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46" name="文本框 607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47" name="文本框 608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48" name="文本框 609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46354</xdr:rowOff>
    </xdr:to>
    <xdr:sp>
      <xdr:nvSpPr>
        <xdr:cNvPr id="49" name="文本框 610"/>
        <xdr:cNvSpPr/>
      </xdr:nvSpPr>
      <xdr:spPr>
        <a:xfrm>
          <a:off x="209550" y="5648325"/>
          <a:ext cx="548640" cy="32049720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50" name="文本框 604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51" name="文本框 606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52" name="文本框 607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53" name="文本框 608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54" name="文本框 609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55" name="文本框 610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56" name="文本框 604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57" name="文本框 606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58" name="文本框 607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59" name="文本框 608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60" name="文本框 609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61" name="文本框 610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62" name="文本框 604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63" name="文本框 606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64" name="文本框 607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65" name="文本框 608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66" name="文本框 609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67" name="文本框 610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68" name="文本框 604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69" name="文本框 606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70" name="文本框 607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209550</xdr:colOff>
      <xdr:row>15</xdr:row>
      <xdr:rowOff>0</xdr:rowOff>
    </xdr:from>
    <xdr:to>
      <xdr:col>1</xdr:col>
      <xdr:colOff>72390</xdr:colOff>
      <xdr:row>95</xdr:row>
      <xdr:rowOff>67309</xdr:rowOff>
    </xdr:to>
    <xdr:sp>
      <xdr:nvSpPr>
        <xdr:cNvPr id="71" name="文本框 608"/>
        <xdr:cNvSpPr/>
      </xdr:nvSpPr>
      <xdr:spPr>
        <a:xfrm>
          <a:off x="209550" y="5648325"/>
          <a:ext cx="548640" cy="32070675"/>
        </a:xfrm>
        <a:prstGeom prst="rect">
          <a:avLst/>
        </a:prstGeom>
        <a:noFill/>
        <a:ln w="12700">
          <a:noFill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72" name="文本框 604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73" name="文本框 606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74" name="文本框 607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75" name="文本框 608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76" name="文本框 609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77" name="文本框 610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78" name="文本框 604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79" name="文本框 606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80" name="文本框 607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81" name="文本框 608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82" name="文本框 609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83" name="文本框 610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84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85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86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87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88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89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90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91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92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93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94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95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96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97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98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99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00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01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02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03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04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05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06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07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08" name="文本框 604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09" name="文本框 606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10" name="文本框 607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11" name="文本框 608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12" name="文本框 609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13" name="文本框 610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14" name="文本框 604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15" name="文本框 606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16" name="文本框 607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17" name="文本框 608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18" name="文本框 609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19" name="文本框 610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20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21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22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23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24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25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26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27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28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29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30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31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32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33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34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35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36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37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38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39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40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41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42" name="文本框 604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43" name="文本框 606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44" name="文本框 607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45" name="文本框 608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46" name="文本框 609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47" name="文本框 610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48" name="文本框 604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49" name="文本框 606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50" name="文本框 607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51" name="文本框 608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52" name="文本框 609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53" name="文本框 610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54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55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56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57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58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59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60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61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62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63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64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65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66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67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68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69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70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71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72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73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74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75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76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77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78" name="文本框 604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79" name="文本框 606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80" name="文本框 607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81" name="文本框 608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82" name="文本框 609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83" name="文本框 610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84" name="文本框 604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85" name="文本框 606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86" name="文本框 607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87" name="文本框 608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88" name="文本框 609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189" name="文本框 610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90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91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92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93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94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95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96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97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98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199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200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201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202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203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204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205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206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207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208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209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210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211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12" name="文本框 604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13" name="文本框 606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14" name="文本框 607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15" name="文本框 608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16" name="文本框 609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17" name="文本框 610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18" name="文本框 604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19" name="文本框 606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20" name="文本框 607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21" name="文本框 608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22" name="文本框 609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23" name="文本框 610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24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25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26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27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28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29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30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31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32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33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34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35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36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37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38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39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40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41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42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43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44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45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46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47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48" name="文本框 604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49" name="文本框 606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50" name="文本框 607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51" name="文本框 608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52" name="文本框 609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53" name="文本框 610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54" name="文本框 604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55" name="文本框 606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56" name="文本框 607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57" name="文本框 608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58" name="文本框 609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59" name="文本框 610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60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61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62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63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64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65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66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67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68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69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70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71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72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73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74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75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76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77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78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79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80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81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82" name="文本框 604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83" name="文本框 606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84" name="文本框 607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85" name="文本框 608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86" name="文本框 609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87" name="文本框 610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88" name="文本框 604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89" name="文本框 606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90" name="文本框 607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91" name="文本框 608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92" name="文本框 609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293" name="文本框 610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94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95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96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97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98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299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00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01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02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03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04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05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06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07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08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09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10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11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12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13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14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15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16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17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318" name="文本框 604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319" name="文本框 606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320" name="文本框 607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321" name="文本框 608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322" name="文本框 609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323" name="文本框 610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324" name="文本框 604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325" name="文本框 606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326" name="文本框 607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327" name="文本框 608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328" name="文本框 609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329" name="文本框 610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30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31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32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33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34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35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36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37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38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39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40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41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42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43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44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45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46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47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48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49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50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351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52" name="文本框 604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53" name="文本框 606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54" name="文本框 607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55" name="文本框 608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56" name="文本框 609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57" name="文本框 610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58" name="文本框 604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59" name="文本框 606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60" name="文本框 607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61" name="文本框 608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62" name="文本框 609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63" name="文本框 610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64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65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66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67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68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69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70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71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72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73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74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75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76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77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78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79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80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81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82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83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84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85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86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387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88" name="文本框 604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89" name="文本框 606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90" name="文本框 607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91" name="文本框 608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92" name="文本框 609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93" name="文本框 610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94" name="文本框 604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95" name="文本框 606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96" name="文本框 607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97" name="文本框 608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98" name="文本框 609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399" name="文本框 610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00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01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02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03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04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05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06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07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08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09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10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11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12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13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14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15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16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17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18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19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20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21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22" name="文本框 604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23" name="文本框 606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24" name="文本框 607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25" name="文本框 608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26" name="文本框 609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27" name="文本框 610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28" name="文本框 604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29" name="文本框 606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30" name="文本框 607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31" name="文本框 608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32" name="文本框 609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33" name="文本框 610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34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35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36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37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38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39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40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41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42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43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44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45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46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47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48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49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50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51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52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53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54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55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56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57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58" name="文本框 604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59" name="文本框 606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60" name="文本框 607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61" name="文本框 608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62" name="文本框 609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63" name="文本框 610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64" name="文本框 604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65" name="文本框 606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66" name="文本框 607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67" name="文本框 608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68" name="文本框 609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47625</xdr:rowOff>
    </xdr:to>
    <xdr:sp>
      <xdr:nvSpPr>
        <xdr:cNvPr id="469" name="文本框 610"/>
        <xdr:cNvSpPr>
          <a:spLocks noChangeArrowheads="1"/>
        </xdr:cNvSpPr>
      </xdr:nvSpPr>
      <xdr:spPr>
        <a:xfrm>
          <a:off x="228600" y="35652075"/>
          <a:ext cx="1219200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70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71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72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73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74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75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76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77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78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79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80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81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82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83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84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85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86" name="文本框 609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87" name="文本框 610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88" name="文本框 604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89" name="文本框 606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90" name="文本框 607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762000</xdr:colOff>
      <xdr:row>95</xdr:row>
      <xdr:rowOff>66675</xdr:rowOff>
    </xdr:to>
    <xdr:sp>
      <xdr:nvSpPr>
        <xdr:cNvPr id="491" name="文本框 608"/>
        <xdr:cNvSpPr>
          <a:spLocks noChangeArrowheads="1"/>
        </xdr:cNvSpPr>
      </xdr:nvSpPr>
      <xdr:spPr>
        <a:xfrm>
          <a:off x="228600" y="35652075"/>
          <a:ext cx="1219200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492" name="文本框 604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493" name="文本框 606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494" name="文本框 607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495" name="文本框 608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496" name="文本框 609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497" name="文本框 610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498" name="文本框 604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499" name="文本框 606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00" name="文本框 607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01" name="文本框 608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02" name="文本框 609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03" name="文本框 610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04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05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06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07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08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09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10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11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12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13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14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15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16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17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18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19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20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21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22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23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24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25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26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27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28" name="文本框 604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29" name="文本框 606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30" name="文本框 607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31" name="文本框 608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32" name="文本框 609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33" name="文本框 610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34" name="文本框 604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35" name="文本框 606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36" name="文本框 607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37" name="文本框 608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38" name="文本框 609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39" name="文本框 610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40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41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42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43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44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45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46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47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48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49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50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51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52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53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54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55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56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57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58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59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60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61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62" name="文本框 604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63" name="文本框 606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64" name="文本框 607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65" name="文本框 608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66" name="文本框 609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67" name="文本框 610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68" name="文本框 604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69" name="文本框 606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70" name="文本框 607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71" name="文本框 608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72" name="文本框 609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73" name="文本框 610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74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75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76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77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78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79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80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81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82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83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84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85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86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87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88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89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90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91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92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93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94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95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96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597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98" name="文本框 604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599" name="文本框 606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600" name="文本框 607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601" name="文本框 608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602" name="文本框 609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603" name="文本框 610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604" name="文本框 604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605" name="文本框 606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606" name="文本框 607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607" name="文本框 608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608" name="文本框 609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47625</xdr:rowOff>
    </xdr:to>
    <xdr:sp>
      <xdr:nvSpPr>
        <xdr:cNvPr id="609" name="文本框 610"/>
        <xdr:cNvSpPr>
          <a:spLocks noChangeArrowheads="1"/>
        </xdr:cNvSpPr>
      </xdr:nvSpPr>
      <xdr:spPr>
        <a:xfrm>
          <a:off x="228600" y="35652075"/>
          <a:ext cx="1209675" cy="2047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610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611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612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613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614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615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616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617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618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619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620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621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622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623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624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625" name="文本框 608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626" name="文本框 609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627" name="文本框 610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628" name="文本框 604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629" name="文本框 606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0</xdr:rowOff>
    </xdr:from>
    <xdr:to>
      <xdr:col>1</xdr:col>
      <xdr:colOff>752475</xdr:colOff>
      <xdr:row>95</xdr:row>
      <xdr:rowOff>66675</xdr:rowOff>
    </xdr:to>
    <xdr:sp>
      <xdr:nvSpPr>
        <xdr:cNvPr id="630" name="文本框 607"/>
        <xdr:cNvSpPr>
          <a:spLocks noChangeArrowheads="1"/>
        </xdr:cNvSpPr>
      </xdr:nvSpPr>
      <xdr:spPr>
        <a:xfrm>
          <a:off x="228600" y="35652075"/>
          <a:ext cx="1209675" cy="20669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228600</xdr:colOff>
      <xdr:row>90</xdr:row>
      <xdr:rowOff>347382</xdr:rowOff>
    </xdr:from>
    <xdr:to>
      <xdr:col>1</xdr:col>
      <xdr:colOff>752475</xdr:colOff>
      <xdr:row>96</xdr:row>
      <xdr:rowOff>10646</xdr:rowOff>
    </xdr:to>
    <xdr:sp>
      <xdr:nvSpPr>
        <xdr:cNvPr id="631" name="文本框 608"/>
        <xdr:cNvSpPr>
          <a:spLocks noChangeArrowheads="1"/>
        </xdr:cNvSpPr>
      </xdr:nvSpPr>
      <xdr:spPr>
        <a:xfrm>
          <a:off x="228600" y="35999420"/>
          <a:ext cx="1209675" cy="20631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eChat%20Files\wxid_fqxtueq7l9wf11\FileStorage\File\2023-02\&#39640;&#26032;&#21306;&#25919;&#24220;&#25237;&#36164;&#39033;&#30446;&#19977;&#24180;&#28378;&#21160;&#35745;&#21010;&#34920;--&#27719;&#24635;2023.02.15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eChat%20Files\wxid_fqxtueq7l9wf11\FileStorage\File\2023-03\&#38468;&#20214;2.2023&#24180;&#39640;&#26032;&#21306;&#25919;&#24220;&#25237;&#36164;&#35745;&#21010;&#65288;&#20462;&#2591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B5" t="str">
            <v>海洋科技园九年一贯制学校</v>
          </cell>
          <cell r="C5" t="str">
            <v>海洋片区</v>
          </cell>
          <cell r="D5" t="str">
            <v>总建筑面积约57000平方米，建设内容主要包括教学区、办公区、报告厅、图书阅览室、风雨操场、教师与学生食堂、地下停车场及设备用房、室外运动场等。</v>
          </cell>
          <cell r="E5" t="str">
            <v>完善区域教育配套设施，满足紫光居住区等周边就学需要</v>
          </cell>
          <cell r="F5">
            <v>52000</v>
          </cell>
          <cell r="G5">
            <v>52000</v>
          </cell>
          <cell r="H5">
            <v>1200</v>
          </cell>
        </row>
        <row r="6">
          <cell r="B6" t="str">
            <v>农垦片区配套公建菜市场</v>
          </cell>
          <cell r="C6" t="str">
            <v>海洋片区</v>
          </cell>
          <cell r="D6" t="str">
            <v>项目总用地面积4151.56㎡，总建筑面积1500㎡</v>
          </cell>
          <cell r="E6" t="str">
            <v>配套公建菜市场</v>
          </cell>
          <cell r="F6">
            <v>1501.8</v>
          </cell>
          <cell r="G6">
            <v>1501.8</v>
          </cell>
          <cell r="H6">
            <v>800</v>
          </cell>
        </row>
        <row r="7">
          <cell r="B7" t="str">
            <v>农垦片区配套公建公交站</v>
          </cell>
          <cell r="C7" t="str">
            <v>海洋片区</v>
          </cell>
          <cell r="D7" t="str">
            <v>项目总用地面积3500.00㎡，总建筑面积1500㎡</v>
          </cell>
          <cell r="E7" t="str">
            <v>配套公交首末站</v>
          </cell>
          <cell r="F7">
            <v>1684.49</v>
          </cell>
          <cell r="G7">
            <v>1684.49</v>
          </cell>
          <cell r="H7">
            <v>600</v>
          </cell>
        </row>
        <row r="8">
          <cell r="B8" t="str">
            <v>云山西道、海平路道路、排水及照明工程</v>
          </cell>
          <cell r="C8" t="str">
            <v>海洋片区</v>
          </cell>
          <cell r="D8" t="str">
            <v>云山西道西起黑潴河，东至现状地道，道路全长约1102米，顺接段全长192.5米，规划红线宽50~60米，双向六车道；海平路南起云山西道，北至九大街，道路全长约490米，规划红线宽40米，双向六车道。新建车行道、人行道、雨水管道、污水管道、道路绿化、路灯、信号灯、电子警察、照明及配套供电等内容。</v>
          </cell>
          <cell r="E8" t="str">
            <v>完善区内交通路网和配套管线，为中环等项目提供基础实施配套</v>
          </cell>
          <cell r="F8">
            <v>18700</v>
          </cell>
          <cell r="G8">
            <v>12200</v>
          </cell>
          <cell r="H8">
            <v>4500</v>
          </cell>
        </row>
        <row r="9">
          <cell r="B9" t="str">
            <v>康祥道道路、排水及照明工程</v>
          </cell>
          <cell r="C9" t="str">
            <v>海洋片区</v>
          </cell>
          <cell r="D9" t="str">
            <v>西起海御路，东至福全路,道路全长1302米，红线宽30米；新建约65m衔接段连接海御路，完善康祥道已建范围内路面结构、照明设施，人行道，非机动车道，绿化，交通等设施。</v>
          </cell>
          <cell r="E9" t="str">
            <v>完善区内交通路网和配套管线，改善交通环境</v>
          </cell>
          <cell r="F9">
            <v>8922</v>
          </cell>
          <cell r="G9">
            <v>8922</v>
          </cell>
          <cell r="H9">
            <v>200</v>
          </cell>
        </row>
        <row r="10">
          <cell r="B10" t="str">
            <v>云山西道雨水泵站工程</v>
          </cell>
          <cell r="C10" t="str">
            <v>海洋片区</v>
          </cell>
          <cell r="D10" t="str">
            <v>雨水泵站21.5立方米/秒。工程选址于九大街与黑潴河交口东南侧，泵站四至范围为：西至黑潴河，东至规划边线，北至九大街，南至规划边线，泵站占地规模约5861.8平方米</v>
          </cell>
          <cell r="E10" t="str">
            <v>解决中环项目片区的排水</v>
          </cell>
          <cell r="F10">
            <v>13988</v>
          </cell>
          <cell r="G10">
            <v>13988</v>
          </cell>
          <cell r="H10">
            <v>3946</v>
          </cell>
        </row>
        <row r="11">
          <cell r="B11" t="str">
            <v>庐山西道（第九大街）南侧排水工程</v>
          </cell>
          <cell r="C11" t="str">
            <v>海洋片区</v>
          </cell>
          <cell r="D11" t="str">
            <v>西起海御路，东至塘黄路。排水管线路径长约1100米。</v>
          </cell>
          <cell r="E11" t="str">
            <v>完善区内交通路网和配套管线</v>
          </cell>
          <cell r="F11">
            <v>6500</v>
          </cell>
          <cell r="G11">
            <v>4000</v>
          </cell>
          <cell r="H11">
            <v>4000</v>
          </cell>
        </row>
        <row r="12">
          <cell r="B12" t="str">
            <v>海御路道路、排水、照明工程</v>
          </cell>
          <cell r="C12" t="str">
            <v>海洋片区</v>
          </cell>
          <cell r="D12" t="str">
            <v>海御路南起云山西道，北至云山西道雨水泵站，道路全长约540m，规划道路等级为城市次干路，红线宽度30米，新建车行道、人行道、雨水管道、污水管道、道路绿化、路灯、信号灯、电子警察、照明及配套供电等内容。</v>
          </cell>
          <cell r="E12" t="str">
            <v>解决中环项目片区的排水及路网配套</v>
          </cell>
          <cell r="F12">
            <v>2500</v>
          </cell>
          <cell r="G12">
            <v>900</v>
          </cell>
          <cell r="H12">
            <v>900</v>
          </cell>
        </row>
        <row r="13">
          <cell r="B13" t="str">
            <v>海洋科技园滨水景观绿化工程</v>
          </cell>
          <cell r="C13" t="str">
            <v>海洋片区</v>
          </cell>
          <cell r="D13" t="str">
            <v>海洋科技园滨水区域苗木栽植、铺装、照明等工程面积9万平方米。</v>
          </cell>
          <cell r="E13" t="str">
            <v>提升区域景观环境</v>
          </cell>
          <cell r="F13">
            <v>3500</v>
          </cell>
          <cell r="G13">
            <v>200</v>
          </cell>
          <cell r="H13">
            <v>200</v>
          </cell>
        </row>
        <row r="14">
          <cell r="B14" t="str">
            <v>云山道景观提升及管线切改工程（西中环—海缘西路）</v>
          </cell>
          <cell r="C14" t="str">
            <v>海洋片区</v>
          </cell>
          <cell r="D14" t="str">
            <v>绿化景观提升，慢行系统改造，自来水、污水、通讯管线改造，智慧路灯，夜景灯光等，面积约10万平方米</v>
          </cell>
          <cell r="E14" t="str">
            <v>改善云山道两侧环境</v>
          </cell>
          <cell r="F14">
            <v>16246</v>
          </cell>
          <cell r="G14">
            <v>8300</v>
          </cell>
          <cell r="H14">
            <v>8300</v>
          </cell>
        </row>
        <row r="15">
          <cell r="B15" t="str">
            <v>海缘东路道路、排水、照明工程</v>
          </cell>
          <cell r="C15" t="str">
            <v>海洋片区</v>
          </cell>
          <cell r="D15" t="str">
            <v>海缘路至智祥道南，道路全长610米，新建车行道、人行道、雨水管道、污水管道、道路绿化、路灯、信号灯、电子警察、照明及配套供电等内容。</v>
          </cell>
          <cell r="E15" t="str">
            <v>完善区内交通路网和配套管线</v>
          </cell>
          <cell r="F15">
            <v>1800</v>
          </cell>
          <cell r="G15">
            <v>1229</v>
          </cell>
          <cell r="H15">
            <v>1229</v>
          </cell>
        </row>
        <row r="16">
          <cell r="B16" t="str">
            <v>海慈路道路、排水及照明工程</v>
          </cell>
          <cell r="C16" t="str">
            <v>海洋片区</v>
          </cell>
          <cell r="D16" t="str">
            <v>海慈路南起华山道，北至国祥道，道路总长约512.8米，规划道路红线25米。新建车行道、人行道、雨水管道、污水管道、道路绿化、路灯、信号灯、电子警察、照明及配套供电等内容。</v>
          </cell>
          <cell r="E16" t="str">
            <v>为农垦保障房周边配套</v>
          </cell>
          <cell r="F16">
            <v>3858.79</v>
          </cell>
          <cell r="G16">
            <v>2104</v>
          </cell>
          <cell r="H16">
            <v>2104</v>
          </cell>
        </row>
        <row r="17">
          <cell r="B17" t="str">
            <v>珍祥道道路、排水及照明工程</v>
          </cell>
          <cell r="C17" t="str">
            <v>海洋片区</v>
          </cell>
          <cell r="D17" t="str">
            <v>珍祥道西起捷畅路，东至西中环，道路总长约930米，规划红线20米。新建车行道、人行道、雨水管道、污水管道、道路绿化、路灯、信号灯、电子警察、照明及配套供电等内容。</v>
          </cell>
          <cell r="E17" t="str">
            <v>为农垦保障房周边配套</v>
          </cell>
          <cell r="F17">
            <v>4004.55</v>
          </cell>
          <cell r="G17">
            <v>2344</v>
          </cell>
          <cell r="H17">
            <v>2344</v>
          </cell>
        </row>
        <row r="18">
          <cell r="B18" t="str">
            <v>金祥道道路、排水及照明工程</v>
          </cell>
          <cell r="C18" t="str">
            <v>海洋片区</v>
          </cell>
          <cell r="D18" t="str">
            <v>金祥道西起规划海川路，东至现状西中环辅道；道路全长450米，规划红线30米，新建车行道、人行道、雨水管道、污水管道、道路绿化、路灯、信号灯、电子警察、照明及配套供电等内容。</v>
          </cell>
          <cell r="E18" t="str">
            <v>为征收农垦土地而做的配套</v>
          </cell>
          <cell r="F18">
            <v>4010</v>
          </cell>
          <cell r="G18">
            <v>4010</v>
          </cell>
          <cell r="H18">
            <v>2025</v>
          </cell>
        </row>
        <row r="19">
          <cell r="B19" t="str">
            <v>海川路(华山道-国祥道)道路、排水及配套设施工程</v>
          </cell>
          <cell r="C19" t="str">
            <v>海洋片区</v>
          </cell>
          <cell r="D19" t="str">
            <v>南起华山道，北至规划国祥道；道路全长585米，规划红线50米。新建车行道、人行道、雨水管道、污水管道、道路绿化、路灯、信号灯、电子警察、照明及配套供电等内容。</v>
          </cell>
          <cell r="E19" t="str">
            <v>为征收农垦土地而做的配套</v>
          </cell>
          <cell r="F19">
            <v>7115.13</v>
          </cell>
          <cell r="G19">
            <v>7115.13</v>
          </cell>
          <cell r="H19">
            <v>3775</v>
          </cell>
        </row>
        <row r="20">
          <cell r="B20" t="str">
            <v>国祥道道路、排水及照明工程（二期）</v>
          </cell>
          <cell r="C20" t="str">
            <v>海洋片区</v>
          </cell>
          <cell r="D20" t="str">
            <v>海川路至西中环；道路全长585米，规划红线60米。新建车行道、人行道、雨水管道、污水管道、道路绿化、路灯、信号灯、电子警察、照明及配套供电等内容。</v>
          </cell>
          <cell r="E20" t="str">
            <v>为征收农垦土地而做的配套</v>
          </cell>
          <cell r="F20">
            <v>13565</v>
          </cell>
          <cell r="G20">
            <v>13565</v>
          </cell>
          <cell r="H20">
            <v>10108</v>
          </cell>
        </row>
        <row r="21">
          <cell r="B21" t="str">
            <v>海川路填土工程</v>
          </cell>
          <cell r="C21" t="str">
            <v>海洋片区</v>
          </cell>
          <cell r="D21" t="str">
            <v>海川路道路全长1257米，路基填土约25万立方米，挖方约13万立方米。</v>
          </cell>
          <cell r="E21" t="str">
            <v>为相应道路施工的基础性工程</v>
          </cell>
          <cell r="F21">
            <v>1400</v>
          </cell>
          <cell r="G21">
            <v>840</v>
          </cell>
          <cell r="H21">
            <v>840</v>
          </cell>
        </row>
        <row r="22">
          <cell r="B22" t="str">
            <v>国祥道道路、排水及照明工程</v>
          </cell>
          <cell r="C22" t="str">
            <v>海洋片区</v>
          </cell>
          <cell r="D22" t="str">
            <v>国祥道西起宁海路口东侧，东至吉海路，全长约385米，规划红线40米。新建车行道、人行道、雨水管道、污水管道、道路绿化、路灯、信号灯、电子警察、照明及配套供电等内容。</v>
          </cell>
          <cell r="E22" t="str">
            <v>为国威、立联信项目周边配套</v>
          </cell>
          <cell r="F22">
            <v>7164</v>
          </cell>
          <cell r="G22">
            <v>7164</v>
          </cell>
          <cell r="H22">
            <v>5000</v>
          </cell>
        </row>
        <row r="23">
          <cell r="B23" t="str">
            <v>吉海路道路、排水及照明工程</v>
          </cell>
          <cell r="C23" t="str">
            <v>海洋片区</v>
          </cell>
          <cell r="D23" t="str">
            <v>吉海路北起天祥道，南至华山道，总长约655米，规划红线20米。新建车行道、人行道、雨水管道、污水管道、道路绿化、路灯、信号灯、电子警察、照明及配套供电等内容。</v>
          </cell>
          <cell r="E23" t="str">
            <v>为国威、立联信项目周边配套</v>
          </cell>
          <cell r="F23">
            <v>5844</v>
          </cell>
          <cell r="G23">
            <v>5844</v>
          </cell>
          <cell r="H23">
            <v>3000</v>
          </cell>
        </row>
        <row r="24">
          <cell r="B24" t="str">
            <v>吉海路雨水泵站工程</v>
          </cell>
          <cell r="C24" t="str">
            <v>海洋片区</v>
          </cell>
          <cell r="D24" t="str">
            <v>项目位于吉海道与天祥道交口西南角地块，新建雨水泵池一座，设计流量13.5m3/s；调蓄池一座，附属用房一座、排水明渠650米，以及电力供电安装。</v>
          </cell>
          <cell r="E24" t="str">
            <v>解决立联信项目片区的排水</v>
          </cell>
          <cell r="F24">
            <v>10390</v>
          </cell>
          <cell r="G24">
            <v>10390</v>
          </cell>
          <cell r="H24">
            <v>4000</v>
          </cell>
        </row>
        <row r="25">
          <cell r="B25" t="str">
            <v>宁海路与第九大街交通节点工程</v>
          </cell>
          <cell r="C25" t="str">
            <v>海洋片区</v>
          </cell>
          <cell r="D25" t="str">
            <v>机动车道21811平方米；侧分带绿化16222平方米，人行道7294平方米；雨水管道2000米，污水管道980米；路灯80基</v>
          </cell>
          <cell r="E25" t="str">
            <v>完善区内交通路网和配套管线</v>
          </cell>
          <cell r="F25">
            <v>7000</v>
          </cell>
          <cell r="G25">
            <v>7000</v>
          </cell>
          <cell r="H25">
            <v>6500</v>
          </cell>
        </row>
        <row r="26">
          <cell r="B26" t="str">
            <v>锦江路与庐山道辅路道路、排水、照明工程</v>
          </cell>
          <cell r="C26" t="str">
            <v>海洋片区</v>
          </cell>
          <cell r="D26" t="str">
            <v>锦江路道路长268米，第九大街辅道道路长590米。新建车行道、人行道、雨水管道、污水管道、道路绿化、路灯、信号灯、电子警察、照明及配套供电等内容。</v>
          </cell>
          <cell r="E26" t="str">
            <v>完善区内交通路网和配套管线，为中环等项目提供基础实施配套</v>
          </cell>
          <cell r="F26">
            <v>7100</v>
          </cell>
          <cell r="G26">
            <v>7100</v>
          </cell>
          <cell r="H26">
            <v>200</v>
          </cell>
        </row>
        <row r="27">
          <cell r="B27" t="str">
            <v>房山道道路、排水及照明工程</v>
          </cell>
          <cell r="C27" t="str">
            <v>海洋片区</v>
          </cell>
          <cell r="D27" t="str">
            <v>房山道西起威海路，东至靖海路全长约315米，规划红线18米。新建车行道、人行道、雨水管道、污水管道、道路绿化、路灯、信号灯、电子警察、照明及配套供电等内容。</v>
          </cell>
          <cell r="E27" t="str">
            <v>完善区内交通路网和配套管线，改善交通环境</v>
          </cell>
          <cell r="F27">
            <v>760</v>
          </cell>
          <cell r="G27">
            <v>700</v>
          </cell>
          <cell r="H27">
            <v>700</v>
          </cell>
        </row>
        <row r="28">
          <cell r="B28" t="str">
            <v>房山道配套交通信号设施工程</v>
          </cell>
          <cell r="C28" t="str">
            <v>海洋片区</v>
          </cell>
          <cell r="D28" t="str">
            <v>房山道与威海路、靖海路交叉口，新建信号灯，电子警察。</v>
          </cell>
          <cell r="E28" t="str">
            <v>完善区内交通路网和配套管线，改善交通环境</v>
          </cell>
          <cell r="F28">
            <v>367</v>
          </cell>
          <cell r="G28">
            <v>357</v>
          </cell>
          <cell r="H28">
            <v>357</v>
          </cell>
        </row>
        <row r="29">
          <cell r="B29" t="str">
            <v>宁车沽桥与滨宇东道交通节点工程</v>
          </cell>
          <cell r="C29" t="str">
            <v>海洋片区</v>
          </cell>
          <cell r="D29" t="str">
            <v>道路全长约1100米。新建车行道、人行道、雨水管道、污水管道、路灯、信号灯、电子警察等。</v>
          </cell>
          <cell r="E29" t="str">
            <v>完善区内交通路网和配套管线</v>
          </cell>
          <cell r="F29">
            <v>5615</v>
          </cell>
          <cell r="G29">
            <v>5615</v>
          </cell>
          <cell r="H29">
            <v>200</v>
          </cell>
        </row>
        <row r="30">
          <cell r="B30" t="str">
            <v>天祥道（新北路-威海路）道路、排水及配套设施工程</v>
          </cell>
          <cell r="C30" t="str">
            <v>海洋片区</v>
          </cell>
          <cell r="D30" t="str">
            <v>道路全长约3630m，红线宽度37m；新建车行道、人行道、雨水管道、污水管道、道路绿化、路灯、信号灯、电子警察等内容。</v>
          </cell>
          <cell r="E30" t="str">
            <v>完善区内交通路网和配套管线，为联合矿产等项目提供基础实施配套</v>
          </cell>
          <cell r="F30">
            <v>60838</v>
          </cell>
          <cell r="G30">
            <v>60838</v>
          </cell>
          <cell r="H30">
            <v>200</v>
          </cell>
        </row>
        <row r="31">
          <cell r="B31" t="str">
            <v>滨海站东南地块市政配套交通设施及人行道改造工程</v>
          </cell>
          <cell r="C31" t="str">
            <v>海洋片区</v>
          </cell>
          <cell r="D31" t="str">
            <v>新建海绵结构人行道7360㎡，破除旧人行道，更换行道树。新建信号灯，新建电子警察等内容。</v>
          </cell>
          <cell r="E31" t="str">
            <v>完善区内交通路网和配套管线，改善交通环境</v>
          </cell>
          <cell r="F31">
            <v>764</v>
          </cell>
          <cell r="G31">
            <v>764</v>
          </cell>
          <cell r="H31">
            <v>764</v>
          </cell>
        </row>
        <row r="32">
          <cell r="B32" t="str">
            <v>海川路（国祥道-天祥道）道路、排水及配套设施工程</v>
          </cell>
          <cell r="C32" t="str">
            <v>海洋片区</v>
          </cell>
          <cell r="D32" t="str">
            <v>道路全长727米，规划红线50米；新建车行道、人行道、雨水管道、污水管道、道路绿化、路灯、信号灯、电子警察等内容。</v>
          </cell>
          <cell r="E32" t="str">
            <v>完善津秦高铁以东农垦片区市政设施建设。</v>
          </cell>
          <cell r="F32">
            <v>10000</v>
          </cell>
          <cell r="G32">
            <v>6700</v>
          </cell>
          <cell r="H32">
            <v>100</v>
          </cell>
        </row>
        <row r="33">
          <cell r="B33" t="str">
            <v>海慈路周边电力配套设施工程</v>
          </cell>
          <cell r="C33" t="str">
            <v>海洋片区</v>
          </cell>
          <cell r="D33" t="str">
            <v>新建一座照明箱变及配套10KV电缆</v>
          </cell>
          <cell r="E33" t="str">
            <v>完善农垦片区照明、红绿灯等电力配套</v>
          </cell>
          <cell r="F33">
            <v>200</v>
          </cell>
          <cell r="G33">
            <v>195</v>
          </cell>
          <cell r="H33">
            <v>195</v>
          </cell>
        </row>
        <row r="34">
          <cell r="B34" t="str">
            <v>国祥道（西中环-宁海路）道路、排水及配套设施工程</v>
          </cell>
          <cell r="C34" t="str">
            <v>海洋片区</v>
          </cell>
          <cell r="D34" t="str">
            <v>道路全长335m，红线宽度60m；新建车行道、人行道、雨水管道、污水管道、道路绿化、路灯、信号灯、电子警察等内容。</v>
          </cell>
          <cell r="E34" t="str">
            <v>完善区内交通路网和配套管线，改善交通环境</v>
          </cell>
          <cell r="F34">
            <v>7490</v>
          </cell>
          <cell r="G34">
            <v>5000</v>
          </cell>
          <cell r="H34">
            <v>100</v>
          </cell>
        </row>
        <row r="35">
          <cell r="B35" t="str">
            <v>金祥道（西中环至吉海路）道路、排水及配套设施工程</v>
          </cell>
          <cell r="C35" t="str">
            <v>海洋片区</v>
          </cell>
          <cell r="D35" t="str">
            <v>道路全长640m，红线宽度30m；新建车行道、人行道、雨水管道、污水管道、道路绿化、路灯、信号灯、电子警察等内容。</v>
          </cell>
          <cell r="E35" t="str">
            <v>完善区内交通路网和配套管线，改善交通环境</v>
          </cell>
          <cell r="F35">
            <v>6678</v>
          </cell>
          <cell r="G35">
            <v>4400</v>
          </cell>
          <cell r="H35">
            <v>100</v>
          </cell>
        </row>
        <row r="36">
          <cell r="B36" t="str">
            <v>海平路（云山西道-滨宇道）道路、排水及配套设施工程</v>
          </cell>
          <cell r="C36" t="str">
            <v>海洋片区</v>
          </cell>
          <cell r="D36" t="str">
            <v>道路全长570m，红线宽度50m；新建车行道、人行道、雨水管道、污水管道、道路绿化、路灯、信号灯、电子警察等内容。</v>
          </cell>
          <cell r="E36" t="str">
            <v>完善区内交通路网和配套管线，改善交通环境</v>
          </cell>
          <cell r="F36">
            <v>7867</v>
          </cell>
          <cell r="G36">
            <v>5250</v>
          </cell>
          <cell r="H36">
            <v>100</v>
          </cell>
        </row>
        <row r="37">
          <cell r="B37" t="str">
            <v>乐祥西道（德全路至海平路）道路、排水及配套设施工程</v>
          </cell>
          <cell r="C37" t="str">
            <v>海洋片区</v>
          </cell>
          <cell r="D37" t="str">
            <v>道路全长约0.7千米，红线宽度25m；新建车行道、人行道、雨水管道、污水管道、道路绿化、路灯、信号灯、电子警察等内容。</v>
          </cell>
          <cell r="E37" t="str">
            <v>完善区内交通路网和配套管线，改善交通环境</v>
          </cell>
          <cell r="F37">
            <v>4833</v>
          </cell>
          <cell r="G37">
            <v>4833</v>
          </cell>
          <cell r="H37">
            <v>100</v>
          </cell>
        </row>
        <row r="38">
          <cell r="B38" t="str">
            <v>滨宇道（高铁段衔接）道路、排水及配套设施工程</v>
          </cell>
          <cell r="C38" t="str">
            <v>海洋片区</v>
          </cell>
          <cell r="D38" t="str">
            <v>东起德全路西至海平路，新建道路全长540m，红线宽度30m；新建车行道、人行道、雨水管道、污水管道、道路绿化、路灯、信号灯、电子警察等内容。</v>
          </cell>
          <cell r="E38" t="str">
            <v>完善区内交通路网和配套管线，改善交通环境</v>
          </cell>
          <cell r="F38">
            <v>5515</v>
          </cell>
          <cell r="G38">
            <v>5515</v>
          </cell>
          <cell r="H38">
            <v>100</v>
          </cell>
        </row>
        <row r="39">
          <cell r="B39" t="str">
            <v>国祥西道（海川路-安德路）道路、排水及配套设施工程</v>
          </cell>
          <cell r="C39" t="str">
            <v>海洋片区</v>
          </cell>
          <cell r="D39" t="str">
            <v>道路全长约0.9千米，红线宽度60m；新建车行道、人行道、雨水管道、污水管道、地道泵站、道路绿化、路灯、信号灯、电子警察等内容。</v>
          </cell>
          <cell r="E39" t="str">
            <v>完善区内交通路网和配套管线，改善交通环境</v>
          </cell>
          <cell r="F39">
            <v>12987</v>
          </cell>
          <cell r="G39">
            <v>12987</v>
          </cell>
          <cell r="H39">
            <v>7500</v>
          </cell>
        </row>
        <row r="40">
          <cell r="B40" t="str">
            <v>国祥西道(安德路-海德路)道路、排水及配套设施工程</v>
          </cell>
          <cell r="C40" t="str">
            <v>海洋片区</v>
          </cell>
          <cell r="D40" t="str">
            <v>道路全长约0.8千米，红线宽度60m；新建车行道、人行道、雨水管道、污水管道、路灯、信号灯、电子警察等内容。</v>
          </cell>
          <cell r="E40" t="str">
            <v>为征收农垦土地而做的配套</v>
          </cell>
          <cell r="F40">
            <v>18683</v>
          </cell>
          <cell r="G40">
            <v>18683</v>
          </cell>
          <cell r="H40">
            <v>8500</v>
          </cell>
        </row>
        <row r="41">
          <cell r="B41" t="str">
            <v>丰祥道(海德路-海平路)道路、排水及配套设施工程</v>
          </cell>
          <cell r="C41" t="str">
            <v>海洋片区</v>
          </cell>
          <cell r="D41" t="str">
            <v>道路全长775m，红线宽度40m；新建车行道、人行道、雨水管道、污水管道、道路绿化、路灯、信号灯、电子警察等内容。</v>
          </cell>
          <cell r="E41" t="str">
            <v>为征收农垦土地而做的配套</v>
          </cell>
          <cell r="F41">
            <v>8712</v>
          </cell>
          <cell r="G41">
            <v>8712</v>
          </cell>
          <cell r="H41">
            <v>100</v>
          </cell>
        </row>
        <row r="42">
          <cell r="B42" t="str">
            <v>海德路（荣祥道-国祥西道）道路、排水及配套设施工程</v>
          </cell>
          <cell r="C42" t="str">
            <v>海洋片区</v>
          </cell>
          <cell r="D42" t="str">
            <v>道路全长930m，红线宽度50m；新建车行道、人行道、雨水管道、污水管道、道路绿化、路灯、信号灯、电子警察等内容。</v>
          </cell>
          <cell r="E42" t="str">
            <v>为征收农垦土地而做的配套</v>
          </cell>
          <cell r="F42">
            <v>24883</v>
          </cell>
          <cell r="G42">
            <v>24883</v>
          </cell>
          <cell r="H42">
            <v>7000</v>
          </cell>
        </row>
        <row r="43">
          <cell r="B43" t="str">
            <v>海德路（荣祥道-地道）道路、排水及配套设施工程</v>
          </cell>
          <cell r="C43" t="str">
            <v>海洋片区</v>
          </cell>
          <cell r="D43" t="str">
            <v>道路全长880m，红线宽度50m；新建车行道、人行道、雨水管道、污水管道、道路绿化、路灯、信号灯、电子警察等内容。</v>
          </cell>
          <cell r="E43" t="str">
            <v>完善区内交通路网和配套管线，</v>
          </cell>
          <cell r="F43">
            <v>22854</v>
          </cell>
          <cell r="G43">
            <v>22854</v>
          </cell>
          <cell r="H43">
            <v>100</v>
          </cell>
        </row>
        <row r="44">
          <cell r="B44" t="str">
            <v>荣祥道（海德路-海御路）道路、排水及配套设施工程</v>
          </cell>
          <cell r="C44" t="str">
            <v>海洋片区</v>
          </cell>
          <cell r="D44" t="str">
            <v>道路全长1620m，红线宽度40m；新建车行道、人行道、雨水管道、污水管道、道路绿化、路灯、信号灯、电子警察、照明箱变及配套10kV电缆等内容。</v>
          </cell>
          <cell r="E44" t="str">
            <v>完善区内交通路网和配套管线</v>
          </cell>
          <cell r="F44">
            <v>17708</v>
          </cell>
          <cell r="G44">
            <v>11900</v>
          </cell>
          <cell r="H44">
            <v>100</v>
          </cell>
        </row>
        <row r="45">
          <cell r="B45" t="str">
            <v>国祥西道(海德路-海平路)道路、排水及配套设施工程</v>
          </cell>
          <cell r="C45" t="str">
            <v>海洋片区</v>
          </cell>
          <cell r="D45" t="str">
            <v>道路全长约0.8千米，红线宽度40m；新建车行道、人行道、雨水管道、污水管道、照明箱变及配套电缆、路灯、信号灯、电子警察等内容。</v>
          </cell>
          <cell r="E45" t="str">
            <v>完善区内交通路网和配套管线，改善交通环境</v>
          </cell>
          <cell r="F45">
            <v>14046</v>
          </cell>
          <cell r="G45">
            <v>9400</v>
          </cell>
          <cell r="H45">
            <v>100</v>
          </cell>
        </row>
        <row r="46">
          <cell r="B46" t="str">
            <v>海洋科技园5号雨水泵站工程</v>
          </cell>
          <cell r="C46" t="str">
            <v>海洋片区</v>
          </cell>
          <cell r="D46" t="str">
            <v>雨水泵站26立方米/秒。工程选址于九大街与海德北路东北侧，泵站四至范围为：西至海德北路，东至规划边线，南至九大街，北至规划边线，泵站占地规模约6998平方米</v>
          </cell>
          <cell r="E46" t="str">
            <v>解决高铁西侧片区的排水</v>
          </cell>
          <cell r="F46">
            <v>24793</v>
          </cell>
          <cell r="G46">
            <v>16900</v>
          </cell>
          <cell r="H46">
            <v>100</v>
          </cell>
        </row>
        <row r="47">
          <cell r="B47" t="str">
            <v>云山西道、海平路配套通讯工程</v>
          </cell>
          <cell r="C47" t="str">
            <v>海洋片区</v>
          </cell>
          <cell r="D47" t="str">
            <v>通信排管2380米，通信井50座。</v>
          </cell>
          <cell r="E47" t="str">
            <v>通讯配套</v>
          </cell>
          <cell r="F47">
            <v>384</v>
          </cell>
          <cell r="G47">
            <v>150</v>
          </cell>
          <cell r="H47">
            <v>150</v>
          </cell>
        </row>
        <row r="48">
          <cell r="B48" t="str">
            <v>康祥道配套通讯工程</v>
          </cell>
          <cell r="C48" t="str">
            <v>海洋片区</v>
          </cell>
          <cell r="D48" t="str">
            <v>通信排管1430米，通信井36座。</v>
          </cell>
          <cell r="E48" t="str">
            <v>完善区内交通路网和配套管线，改善交通环境</v>
          </cell>
          <cell r="F48">
            <v>253</v>
          </cell>
          <cell r="G48">
            <v>253</v>
          </cell>
          <cell r="H48">
            <v>50</v>
          </cell>
        </row>
        <row r="49">
          <cell r="B49" t="str">
            <v>海慈路、珍祥道配套通讯工程</v>
          </cell>
          <cell r="C49" t="str">
            <v>海洋片区</v>
          </cell>
          <cell r="D49" t="str">
            <v>通信排管1600米，通信井35座。</v>
          </cell>
          <cell r="E49" t="str">
            <v>通讯配套</v>
          </cell>
          <cell r="F49">
            <v>159</v>
          </cell>
          <cell r="G49">
            <v>50</v>
          </cell>
          <cell r="H49">
            <v>50</v>
          </cell>
        </row>
        <row r="50">
          <cell r="B50" t="str">
            <v>海缘东路配套通讯工程</v>
          </cell>
          <cell r="C50" t="str">
            <v>海洋片区</v>
          </cell>
          <cell r="D50" t="str">
            <v>通信排管约600米，通信井15个。</v>
          </cell>
          <cell r="E50" t="str">
            <v>通讯配套</v>
          </cell>
          <cell r="F50">
            <v>70</v>
          </cell>
          <cell r="G50">
            <v>70</v>
          </cell>
          <cell r="H50">
            <v>70</v>
          </cell>
        </row>
        <row r="51">
          <cell r="B51" t="str">
            <v>房山道配套通讯工程</v>
          </cell>
          <cell r="C51" t="str">
            <v>海洋片区</v>
          </cell>
          <cell r="D51" t="str">
            <v>通信排管350米，通信井8座。</v>
          </cell>
          <cell r="E51" t="str">
            <v>通讯配套</v>
          </cell>
          <cell r="F51">
            <v>33</v>
          </cell>
          <cell r="G51">
            <v>30</v>
          </cell>
          <cell r="H51">
            <v>30</v>
          </cell>
        </row>
        <row r="52">
          <cell r="B52" t="str">
            <v>云山西道、海平路配套自来水工程</v>
          </cell>
          <cell r="C52" t="str">
            <v>海洋片区</v>
          </cell>
          <cell r="D52" t="str">
            <v>云山西道：西起海御路，东至海荣路，给水管道约5.8千米；海平路：北起庐山道，南至云山西道，给水管道约2.3千米。</v>
          </cell>
          <cell r="E52" t="str">
            <v>按规划实施，满足企业用水需求</v>
          </cell>
          <cell r="F52">
            <v>4541</v>
          </cell>
          <cell r="G52">
            <v>4541</v>
          </cell>
          <cell r="H52">
            <v>4541</v>
          </cell>
        </row>
        <row r="53">
          <cell r="B53" t="str">
            <v>康祥道配套自来水工程</v>
          </cell>
          <cell r="C53" t="str">
            <v>海洋片区</v>
          </cell>
          <cell r="D53" t="str">
            <v>给水管道1890米。</v>
          </cell>
          <cell r="E53" t="str">
            <v>完善区内交通路网和配套管线，改善交通环境</v>
          </cell>
          <cell r="F53">
            <v>900</v>
          </cell>
          <cell r="G53">
            <v>600</v>
          </cell>
          <cell r="H53">
            <v>300</v>
          </cell>
        </row>
        <row r="54">
          <cell r="B54" t="str">
            <v>海慈路、珍祥道配套自来水工程</v>
          </cell>
          <cell r="C54" t="str">
            <v>海洋片区</v>
          </cell>
          <cell r="D54" t="str">
            <v>给水管道2500米</v>
          </cell>
          <cell r="E54" t="str">
            <v>按规划实施，市政配套</v>
          </cell>
          <cell r="F54">
            <v>673</v>
          </cell>
          <cell r="G54">
            <v>200</v>
          </cell>
          <cell r="H54">
            <v>200</v>
          </cell>
        </row>
        <row r="55">
          <cell r="B55" t="str">
            <v>云山道自来水增容工程</v>
          </cell>
          <cell r="C55" t="str">
            <v>海洋片区</v>
          </cell>
          <cell r="D55" t="str">
            <v>铺设给水管道约1.5千米，以及铺管所涉及的道路破除恢复、绿地破除恢复、拉管等内容。</v>
          </cell>
          <cell r="E55" t="str">
            <v>按规划实施，完善供水干网系统</v>
          </cell>
          <cell r="F55">
            <v>998</v>
          </cell>
          <cell r="G55">
            <v>900</v>
          </cell>
          <cell r="H55">
            <v>900</v>
          </cell>
        </row>
        <row r="56">
          <cell r="B56" t="str">
            <v>捷运路（天祥道-国祥西道） 道路、排水及配套设施工程</v>
          </cell>
          <cell r="C56" t="str">
            <v>海洋片区</v>
          </cell>
          <cell r="D56" t="str">
            <v>道路全长约 650m，红线宽度15m，新建车行道、人行道、雨水管道、污水管道、道路绿化、路灯、信号灯、电子警察等内容。</v>
          </cell>
          <cell r="E56" t="str">
            <v>完善区内交通路网和配套管线，改善交通环境</v>
          </cell>
          <cell r="F56">
            <v>4554</v>
          </cell>
          <cell r="G56">
            <v>4554</v>
          </cell>
          <cell r="H56">
            <v>1800</v>
          </cell>
        </row>
        <row r="57">
          <cell r="B57" t="str">
            <v>安贵路（天祥道-国祥西道） 道路、排水及配套设施工程</v>
          </cell>
          <cell r="C57" t="str">
            <v>海洋片区</v>
          </cell>
          <cell r="D57" t="str">
            <v>道路全长约753m，红线宽度30m，新建车行道、人行道、雨水管道、污水管道、道路绿化、路灯、信号灯、电子警察等内容。</v>
          </cell>
          <cell r="E57" t="str">
            <v>完善区内交通路网和配套管线，改善交通环境</v>
          </cell>
          <cell r="F57">
            <v>8033</v>
          </cell>
          <cell r="G57">
            <v>8033</v>
          </cell>
          <cell r="H57">
            <v>3000</v>
          </cell>
        </row>
        <row r="58">
          <cell r="B58" t="str">
            <v>宝祥道（宁海东路-吉海路）、宁海东路（万荣大街-宝祥道）配套自来水工程</v>
          </cell>
          <cell r="C58" t="str">
            <v>海洋片区</v>
          </cell>
          <cell r="D58" t="str">
            <v>宝祥道新建DN300自来水管道约170米。
宁海东路新建DN300自来水管道约190米。</v>
          </cell>
          <cell r="E58" t="str">
            <v>按规划实施，满足企业用水需求</v>
          </cell>
          <cell r="F58">
            <v>102.09</v>
          </cell>
          <cell r="G58">
            <v>102.09</v>
          </cell>
          <cell r="H58">
            <v>52.09</v>
          </cell>
        </row>
        <row r="59">
          <cell r="B59" t="str">
            <v>宝祥道（宁海东路-吉海路）、宁海东路（万荣大街-宝祥道）配套通讯工程</v>
          </cell>
          <cell r="C59" t="str">
            <v>海洋片区</v>
          </cell>
          <cell r="D59" t="str">
            <v>通信排管约440米，通信井16座。</v>
          </cell>
          <cell r="E59" t="str">
            <v>完善区域内交通路网及配套管线，改善交通环境。</v>
          </cell>
          <cell r="F59">
            <v>107</v>
          </cell>
          <cell r="G59">
            <v>107</v>
          </cell>
          <cell r="H59">
            <v>57</v>
          </cell>
        </row>
        <row r="60">
          <cell r="B60" t="str">
            <v>海缘东路配套自来水工程</v>
          </cell>
          <cell r="C60" t="str">
            <v>海洋片区</v>
          </cell>
          <cell r="D60" t="str">
            <v>给水管道600米</v>
          </cell>
          <cell r="E60" t="str">
            <v>按规划实施，满足企业用水需求</v>
          </cell>
          <cell r="F60">
            <v>184</v>
          </cell>
          <cell r="G60">
            <v>160</v>
          </cell>
          <cell r="H60">
            <v>160</v>
          </cell>
        </row>
        <row r="61">
          <cell r="B61" t="str">
            <v>海洋科技园力神地块临时道路工程</v>
          </cell>
          <cell r="C61" t="str">
            <v>海洋片区</v>
          </cell>
          <cell r="D61" t="str">
            <v>修建临时道路2470米，车行道面积21300平方米。</v>
          </cell>
          <cell r="E61" t="str">
            <v>高铁西区域地块临时道路</v>
          </cell>
          <cell r="F61">
            <v>500</v>
          </cell>
          <cell r="G61">
            <v>400</v>
          </cell>
          <cell r="H61">
            <v>400</v>
          </cell>
        </row>
        <row r="62">
          <cell r="B62" t="str">
            <v>力神地块临时泵点工程</v>
          </cell>
          <cell r="C62" t="str">
            <v>海洋片区</v>
          </cell>
          <cell r="D62" t="str">
            <v>临时污水泵点建设混凝土泵井1座，安装潜水泵2台，敷设DN300出水管道约650米及临时电缆；临时雨水泵点建设混凝土泵井1座，安装轴流泵3台，敷设DN1800管道约100米及临时电缆；临时地道雨水泵点安装潜水泵2台，敷设出水管道及临时电缆；临时泵点建成前的抽排水运营维护。</v>
          </cell>
          <cell r="E62" t="str">
            <v>临时排放高铁西区域雨污水</v>
          </cell>
          <cell r="F62">
            <v>1400</v>
          </cell>
          <cell r="G62">
            <v>800</v>
          </cell>
          <cell r="H62">
            <v>800</v>
          </cell>
        </row>
        <row r="63">
          <cell r="B63" t="str">
            <v>盘山道自来水工程</v>
          </cell>
          <cell r="C63" t="str">
            <v>海洋片区</v>
          </cell>
          <cell r="D63" t="str">
            <v>新建DN200自来水管道约480米。</v>
          </cell>
          <cell r="E63" t="str">
            <v>按管综完善自来水管网，满足区域地块双水源。</v>
          </cell>
          <cell r="F63">
            <v>254.83</v>
          </cell>
          <cell r="G63">
            <v>254.83</v>
          </cell>
          <cell r="H63">
            <v>254.83</v>
          </cell>
        </row>
        <row r="64">
          <cell r="B64" t="str">
            <v>海洋科技园电力排管前期准备及附属工程</v>
          </cell>
          <cell r="C64" t="str">
            <v>海洋片区</v>
          </cell>
          <cell r="D64" t="str">
            <v>建设规模及主要建设内容：破绿及恢复约3.92万平方米；破路、硬铺装及恢复约1.75万平米，侧石拆除并安装5200延米，绿网苫盖约3.5万平方米，垃圾土更换2000立方米，填土3.8万立方米，抽水8900立方米，淤泥清运5000立方米，管道铺设约500米，修筑临时道路1050平米，电力排管路径沿线的辅助维修及清整，金海湖南岸景观灯、电缆、景观小品等拆除及恢复。</v>
          </cell>
          <cell r="E64" t="str">
            <v>完善区内配套管线</v>
          </cell>
          <cell r="F64">
            <v>3500</v>
          </cell>
          <cell r="G64">
            <v>2000</v>
          </cell>
          <cell r="H64">
            <v>2000</v>
          </cell>
        </row>
        <row r="65">
          <cell r="B65" t="str">
            <v>海御路、云山西道排水工程（中环DW项目专用管道）</v>
          </cell>
          <cell r="C65" t="str">
            <v>海洋片区</v>
          </cell>
          <cell r="D65" t="str">
            <v>海御路：d600污水管道828米；d1650-d2400雨水管道888米，云山西道：d600污水管道492米。</v>
          </cell>
          <cell r="E65" t="str">
            <v>本项目为配合天津滨海高新区海洋科技园中环DW项目建设，为后期开发提供便利条件，提前规划排水管线。</v>
          </cell>
          <cell r="F65">
            <v>4814.62</v>
          </cell>
          <cell r="G65">
            <v>4815</v>
          </cell>
          <cell r="H65">
            <v>2500</v>
          </cell>
        </row>
        <row r="66">
          <cell r="B66" t="str">
            <v>黄山道（海川路-西中环）道路排水照明工程</v>
          </cell>
          <cell r="C66" t="str">
            <v>海洋片区</v>
          </cell>
          <cell r="D66" t="str">
            <v>黄山道西起海川路，向东止于西中环，城市次干路。道路总长约760米，规划红线30米。新建机动车行道、人行道、非机动车道、雨水管道、污水管到、路灯、信号灯、电子警察等内容。</v>
          </cell>
          <cell r="E66" t="str">
            <v>完善区域内交通路网及配套管线，改善交通环境。</v>
          </cell>
          <cell r="F66">
            <v>7708.77</v>
          </cell>
          <cell r="G66">
            <v>7709</v>
          </cell>
          <cell r="H66">
            <v>2600</v>
          </cell>
        </row>
        <row r="67">
          <cell r="B67" t="str">
            <v>宁海西路 (华山道-万荣大道) 道路、排水及配套设施工程</v>
          </cell>
          <cell r="C67" t="str">
            <v>海洋片区</v>
          </cell>
          <cell r="D67" t="str">
            <v>新建支路约472米，红线宽度为20米，以及排水、电气、交通、绿化等配套设施。</v>
          </cell>
          <cell r="E67" t="str">
            <v>完善市政网架结构</v>
          </cell>
          <cell r="F67">
            <v>3996.38</v>
          </cell>
          <cell r="G67">
            <v>3996</v>
          </cell>
          <cell r="H67">
            <v>1400</v>
          </cell>
        </row>
        <row r="68">
          <cell r="B68" t="str">
            <v>海平路（荣祥道-第九大街）道路、排水及配套设施工程</v>
          </cell>
          <cell r="C68" t="str">
            <v>海洋片区</v>
          </cell>
          <cell r="D68" t="str">
            <v>新建40米宽城市主干路650米，其中下穿瑞祥道处实施一处65米的地道，两侧为U型槽共计420米，同步实施雨污水管道、路灯及附属设施</v>
          </cell>
          <cell r="E68" t="str">
            <v>完善市政网架结构</v>
          </cell>
          <cell r="F68">
            <v>31613.37</v>
          </cell>
          <cell r="G68">
            <v>31613</v>
          </cell>
          <cell r="H68">
            <v>11000</v>
          </cell>
        </row>
        <row r="69">
          <cell r="B69" t="str">
            <v>海平路（国祥西道-荣祥道）
道路、排水及配套设施工程</v>
          </cell>
          <cell r="C69" t="str">
            <v>海洋片区</v>
          </cell>
          <cell r="D69" t="str">
            <v>新建40米宽城市主干路920米，沿线与丰祥道平面交叉，同步实施雨污水管道、路灯及附属设施</v>
          </cell>
          <cell r="E69" t="str">
            <v>完善市政网架结构</v>
          </cell>
          <cell r="F69">
            <v>14728.74</v>
          </cell>
          <cell r="G69">
            <v>14729</v>
          </cell>
          <cell r="H69">
            <v>5000</v>
          </cell>
        </row>
        <row r="70">
          <cell r="B70" t="str">
            <v>威海路（云山道-滨海学院一期北侧）道路、排水及配套设施工程</v>
          </cell>
          <cell r="C70" t="str">
            <v>海洋片区</v>
          </cell>
          <cell r="D70" t="str">
            <v>新建40米宽城市主干路350米，同步实施雨污水管道、路灯及附属设施</v>
          </cell>
          <cell r="E70" t="str">
            <v>完善市政网架结构</v>
          </cell>
          <cell r="F70">
            <v>4968.72</v>
          </cell>
          <cell r="G70">
            <v>4969</v>
          </cell>
          <cell r="H70">
            <v>1700</v>
          </cell>
        </row>
        <row r="71">
          <cell r="B71" t="str">
            <v>塘沽一中周边路网工程</v>
          </cell>
          <cell r="C71" t="str">
            <v>海洋片区</v>
          </cell>
          <cell r="D71" t="str">
            <v>新建规划道路一（453米）与规划道路二（278米）两条次干路，红线宽度为30米，以及排水、电气、交通、绿化等配套设施。</v>
          </cell>
          <cell r="E71" t="str">
            <v>塘沽一中配套
完善市政路网</v>
          </cell>
          <cell r="F71">
            <v>6204.45</v>
          </cell>
          <cell r="G71">
            <v>6204</v>
          </cell>
          <cell r="H71">
            <v>2100</v>
          </cell>
        </row>
        <row r="72">
          <cell r="B72" t="str">
            <v>天祥道雨水泵站</v>
          </cell>
          <cell r="C72" t="str">
            <v>海洋片区</v>
          </cell>
          <cell r="D72" t="str">
            <v>雨水泵站规模27m3/s，工程选址于天祥道与金江北路东北侧，泵站四至范围为：西至金江北路，东至规划边线，南至天祥道，北至规划边线，泵站占地规模约7860平方米。</v>
          </cell>
          <cell r="E72" t="str">
            <v>按规划完善排水系统。</v>
          </cell>
          <cell r="F72">
            <v>20335.02</v>
          </cell>
          <cell r="G72">
            <v>20335</v>
          </cell>
          <cell r="H72">
            <v>6800</v>
          </cell>
        </row>
        <row r="73">
          <cell r="B73" t="str">
            <v>厦门路北延工程</v>
          </cell>
          <cell r="C73" t="str">
            <v>海洋片区</v>
          </cell>
          <cell r="D73" t="str">
            <v>南至天祥道，北至规划支路七，新建主干路约280米，红线宽度为50米，以及排水、电气、交通、绿化等配套设施。</v>
          </cell>
          <cell r="E73" t="str">
            <v>完善市政网架结构</v>
          </cell>
          <cell r="F73">
            <v>3948.92</v>
          </cell>
          <cell r="G73">
            <v>3949</v>
          </cell>
          <cell r="H73">
            <v>1300</v>
          </cell>
        </row>
        <row r="74">
          <cell r="B74" t="str">
            <v>黄山道（威海路-厦门路）贯通工程</v>
          </cell>
          <cell r="C74" t="str">
            <v>海洋片区</v>
          </cell>
          <cell r="D74" t="str">
            <v>本段黄山道西起威海路，向东止于厦门路，是滨海高新区海洋科技园内东西向城市次干路，修建道路总长约560米，规划红线30米，新建机动车行道、人行道、非机动车道、雨水管道、污水管到、路灯、信号灯、电子警察，电力切改等内容。</v>
          </cell>
          <cell r="E74" t="str">
            <v>完善区域内交通路网及配套管线，改善交通环境。</v>
          </cell>
          <cell r="F74">
            <v>20327.94</v>
          </cell>
          <cell r="G74">
            <v>20328</v>
          </cell>
          <cell r="H74">
            <v>6800</v>
          </cell>
        </row>
        <row r="75">
          <cell r="B75" t="str">
            <v>宝祥道（宁海东路-吉海路）、宁海东路（万荣大街-宝祥道）道路、排水及配套设施工程</v>
          </cell>
          <cell r="C75" t="str">
            <v>海洋片区</v>
          </cell>
          <cell r="D75" t="str">
            <v>宝祥道西起宁海东路，东至吉海路，修建道路总长约170米，宁海东路南起万荣大街北至宝祥道，修建道路总长约155米，规划红线20米新建车行道、人行道、雨水管道、污水管到、路灯、信号灯、电子警察等内容</v>
          </cell>
          <cell r="E75" t="str">
            <v>完善区域内交通路网及配套管线，改善交通环境。</v>
          </cell>
          <cell r="F75">
            <v>1873.91</v>
          </cell>
          <cell r="G75">
            <v>1874</v>
          </cell>
          <cell r="H75">
            <v>974</v>
          </cell>
        </row>
        <row r="76">
          <cell r="B76" t="str">
            <v>华苑教育园</v>
          </cell>
          <cell r="C76" t="str">
            <v>华苑片区</v>
          </cell>
          <cell r="D76" t="str">
            <v>天津滨海高新区华苑教育园项目位于天津滨海高新区华苑科技园，地块四至范围为：西至地界，南至地界，东至规划支路二，北至海泰发展一道；本项目为 12 年一贯制学校，由七个部分组成，分别是中学教学楼、小学教学楼及图书馆、食堂报告厅综合楼、宿舍楼、门房、看台、风雨操场及地下室组成，地下平时功能为汽车库、自行车库、体育用房及设备机房，战时5级二等人员隐藏所6级物资库；项目占地面积 46600 平方米，建筑规模54969.5平方米，其中地上建筑面积38852.94平方米，地下建筑面积16116.56平方米。</v>
          </cell>
          <cell r="E76" t="str">
            <v>配置教育资源</v>
          </cell>
          <cell r="F76">
            <v>58255.86</v>
          </cell>
          <cell r="G76">
            <v>20000</v>
          </cell>
          <cell r="H76">
            <v>20000</v>
          </cell>
        </row>
        <row r="77">
          <cell r="B77" t="str">
            <v>渤龙湖科技园高新二路消防站</v>
          </cell>
          <cell r="C77" t="str">
            <v>渤龙湖片区</v>
          </cell>
          <cell r="D77" t="str">
            <v>占地面积约8200平方米，建设内容包括综合用房、训练基地、战勤保障大队、公寓房及设施</v>
          </cell>
          <cell r="E77" t="str">
            <v>提升渤龙湖周边地区的防控火灾水平</v>
          </cell>
          <cell r="F77">
            <v>7560</v>
          </cell>
          <cell r="G77">
            <v>5325</v>
          </cell>
          <cell r="H77">
            <v>5325</v>
          </cell>
        </row>
        <row r="78">
          <cell r="B78" t="str">
            <v>康泰大道消防救援站暨二级指挥中心</v>
          </cell>
          <cell r="C78" t="str">
            <v>渤龙湖片区</v>
          </cell>
          <cell r="D78" t="str">
            <v>占地约20000平方米。主要包括一级消防站，二级指挥中心（支队机关），训练基地、科普教育基地</v>
          </cell>
          <cell r="E78" t="str">
            <v>提升渤龙湖周边地区的防控火灾水平</v>
          </cell>
          <cell r="F78">
            <v>21000</v>
          </cell>
          <cell r="G78">
            <v>21000</v>
          </cell>
          <cell r="H78">
            <v>500</v>
          </cell>
        </row>
        <row r="79">
          <cell r="B79" t="str">
            <v>滨海科技园外排泵站、外排河道及沿线桥涵</v>
          </cell>
          <cell r="C79" t="str">
            <v>渤龙湖片区</v>
          </cell>
          <cell r="D79" t="str">
            <v>泵站规模为20.11立方米/秒，改造河道1.2千米,加固大堤1千米等</v>
          </cell>
          <cell r="E79" t="str">
            <v>外排水设施</v>
          </cell>
          <cell r="F79">
            <v>10000</v>
          </cell>
          <cell r="G79">
            <v>1800</v>
          </cell>
          <cell r="H79">
            <v>1800</v>
          </cell>
        </row>
        <row r="80">
          <cell r="B80" t="str">
            <v>规划次干路三十七（惠全道-创新大道）道路及排水工程</v>
          </cell>
          <cell r="C80" t="str">
            <v>渤龙湖片区</v>
          </cell>
          <cell r="D80" t="str">
            <v>惠全道至创新大道，长0.38千米，红线宽度20米，雨水管线320米，污水管线340米。</v>
          </cell>
          <cell r="E80" t="str">
            <v>高新第一学校西侧住宅地配套道路</v>
          </cell>
          <cell r="F80">
            <v>2195</v>
          </cell>
          <cell r="G80">
            <v>600</v>
          </cell>
          <cell r="H80">
            <v>600</v>
          </cell>
        </row>
        <row r="81">
          <cell r="B81" t="str">
            <v>渤影路（惠才道-创新大道）道路排水及桥涵工程</v>
          </cell>
          <cell r="C81" t="str">
            <v>渤龙湖片区</v>
          </cell>
          <cell r="D81" t="str">
            <v>惠才道-创新大道，0.38千米，宽度12米，含桥梁一座，含全线道路工程，排水工程及桥梁工程</v>
          </cell>
          <cell r="E81" t="str">
            <v>配套道路</v>
          </cell>
          <cell r="F81">
            <v>1916</v>
          </cell>
          <cell r="G81">
            <v>1916</v>
          </cell>
          <cell r="H81">
            <v>800</v>
          </cell>
        </row>
        <row r="82">
          <cell r="B82" t="str">
            <v>惠英道（高新六路～中心庄路）道路排水及市政配套工程</v>
          </cell>
          <cell r="C82" t="str">
            <v>渤龙湖片区</v>
          </cell>
          <cell r="D82" t="str">
            <v>高新六路至中心庄路，1.49千米，红线宽20米，含道路附属设施及交通两类设施</v>
          </cell>
          <cell r="E82" t="str">
            <v>住宅地配套道路</v>
          </cell>
          <cell r="F82">
            <v>7752.73</v>
          </cell>
          <cell r="G82">
            <v>7752.73</v>
          </cell>
          <cell r="H82">
            <v>1258.25</v>
          </cell>
        </row>
        <row r="83">
          <cell r="B83" t="str">
            <v>海油大道（高新九路-龙欣路）道路及排水工程</v>
          </cell>
          <cell r="C83" t="str">
            <v>渤龙湖片区</v>
          </cell>
          <cell r="D83" t="str">
            <v>高新九路～龙欣路，道路长度0.35千米，宽度30米，包含道路工程及排水工程</v>
          </cell>
          <cell r="E83" t="str">
            <v>构建塘沽区域内新征土地路网骨架</v>
          </cell>
          <cell r="F83">
            <v>5388</v>
          </cell>
          <cell r="G83">
            <v>3500</v>
          </cell>
          <cell r="H83">
            <v>2500</v>
          </cell>
        </row>
        <row r="84">
          <cell r="B84" t="str">
            <v>龙欣路(海油大道-日新道)道路排水及市政配套工程</v>
          </cell>
          <cell r="C84" t="str">
            <v>渤龙湖片区</v>
          </cell>
          <cell r="D84" t="str">
            <v>海油大道～日新道，1.4千米，宽度30米，含道路附属设施及交通两类设施</v>
          </cell>
          <cell r="E84" t="str">
            <v>宝骏涂料、环普项目配套道路，边界路。</v>
          </cell>
          <cell r="F84">
            <v>20003</v>
          </cell>
          <cell r="G84">
            <v>20003</v>
          </cell>
          <cell r="H84">
            <v>3381</v>
          </cell>
        </row>
        <row r="85">
          <cell r="B85" t="str">
            <v>日新道（滨海湖路-龙欣路）道路排水及市政配套工程</v>
          </cell>
          <cell r="C85" t="str">
            <v>渤龙湖片区</v>
          </cell>
          <cell r="D85" t="str">
            <v>滨海湖路～龙欣路(次干路三十五)，0.85千米，宽度20米，含道路附属设施及交通两类设施</v>
          </cell>
          <cell r="E85" t="str">
            <v>环普项目配套道路</v>
          </cell>
          <cell r="F85">
            <v>6831</v>
          </cell>
          <cell r="G85">
            <v>6831</v>
          </cell>
          <cell r="H85">
            <v>2250</v>
          </cell>
        </row>
        <row r="86">
          <cell r="B86" t="str">
            <v>日新道（中心庄路～高新八路）道路排水及市政配套工程</v>
          </cell>
          <cell r="C86" t="str">
            <v>渤龙湖片区</v>
          </cell>
          <cell r="D86" t="str">
            <v>中心庄路至高新八路1.317千米，宽度30米，含道路附属设施及交通两类设施</v>
          </cell>
          <cell r="E86" t="str">
            <v>完善路网框架</v>
          </cell>
          <cell r="F86">
            <v>12789</v>
          </cell>
          <cell r="G86">
            <v>12789</v>
          </cell>
          <cell r="H86">
            <v>3210</v>
          </cell>
        </row>
        <row r="87">
          <cell r="B87" t="str">
            <v>龙祥路（神舟大道-日新道）道路排水及市政配套工程</v>
          </cell>
          <cell r="C87" t="str">
            <v>渤龙湖片区</v>
          </cell>
          <cell r="D87" t="str">
            <v>日新道至神舟大道，长0.28千米，含神舟大道路口；道路红线宽度25.5米，含道路排水及道路附属设施</v>
          </cell>
          <cell r="E87" t="str">
            <v>产业项目配套</v>
          </cell>
          <cell r="F87">
            <v>2073</v>
          </cell>
          <cell r="G87">
            <v>2073</v>
          </cell>
          <cell r="H87">
            <v>1308</v>
          </cell>
        </row>
        <row r="88">
          <cell r="B88" t="str">
            <v>天环东路（创新大道-神舟大道）道路排水及附属设施工程</v>
          </cell>
          <cell r="C88" t="str">
            <v>渤龙湖片区</v>
          </cell>
          <cell r="D88" t="str">
            <v>长度0.9公里，宽度20米，含道路附属设施及交通两类设施</v>
          </cell>
          <cell r="E88" t="str">
            <v>完善路网框架</v>
          </cell>
          <cell r="F88">
            <v>7317.62</v>
          </cell>
          <cell r="G88">
            <v>7317.62</v>
          </cell>
          <cell r="H88">
            <v>2000</v>
          </cell>
        </row>
        <row r="89">
          <cell r="B89" t="str">
            <v>高新二路（海油大道～康泰大道）道路和排水工程</v>
          </cell>
          <cell r="C89" t="str">
            <v>渤龙湖片区</v>
          </cell>
          <cell r="D89" t="str">
            <v>海油大道至康泰大道，0.55千米</v>
          </cell>
          <cell r="E89" t="str">
            <v>完善路网框架</v>
          </cell>
          <cell r="F89">
            <v>5619</v>
          </cell>
          <cell r="G89">
            <v>4800</v>
          </cell>
          <cell r="H89">
            <v>2500</v>
          </cell>
        </row>
        <row r="90">
          <cell r="B90" t="str">
            <v>惠新路（创新大道至总场路）道路排水及附属设施工程</v>
          </cell>
          <cell r="C90" t="str">
            <v>渤龙湖片区</v>
          </cell>
          <cell r="D90" t="str">
            <v>创新大道至总场路，长400米，宽20米，同时建设照明、监控、绿化、通讯排管工程</v>
          </cell>
          <cell r="E90" t="str">
            <v>配套道路</v>
          </cell>
          <cell r="F90">
            <v>3159</v>
          </cell>
          <cell r="G90">
            <v>3159</v>
          </cell>
          <cell r="H90">
            <v>500</v>
          </cell>
        </row>
        <row r="91">
          <cell r="B91" t="str">
            <v>高福道（吉新路～高新一路）道路排水及附属设施工程</v>
          </cell>
          <cell r="C91" t="str">
            <v>渤龙湖片区</v>
          </cell>
          <cell r="D91" t="str">
            <v>吉新路～高新一路，长度270米，宽度20米。雨水管道约263米，污水管道约260米。</v>
          </cell>
          <cell r="E91" t="str">
            <v>配套道路</v>
          </cell>
          <cell r="F91">
            <v>1957.14</v>
          </cell>
          <cell r="G91">
            <v>1957.14</v>
          </cell>
          <cell r="H91">
            <v>200</v>
          </cell>
        </row>
        <row r="92">
          <cell r="B92" t="str">
            <v>高祥道（天环西路-吉新路）道路排水及附属设施工程</v>
          </cell>
          <cell r="C92" t="str">
            <v>渤龙湖片区</v>
          </cell>
          <cell r="D92" t="str">
            <v>长度766米，宽度20米。雨水管道约620米，污水管道约665米。</v>
          </cell>
          <cell r="E92" t="str">
            <v>配套道路</v>
          </cell>
          <cell r="F92">
            <v>4596</v>
          </cell>
          <cell r="G92">
            <v>4596</v>
          </cell>
          <cell r="H92">
            <v>100</v>
          </cell>
        </row>
        <row r="93">
          <cell r="B93" t="str">
            <v>高荣道（吉新路-高新一路）道路排水及附属设施工程</v>
          </cell>
          <cell r="C93" t="str">
            <v>渤龙湖片区</v>
          </cell>
          <cell r="D93" t="str">
            <v>长度293米，宽度20米。雨水管道约290米，污水管道约290米</v>
          </cell>
          <cell r="E93" t="str">
            <v>完善路网框架</v>
          </cell>
          <cell r="F93">
            <v>1758</v>
          </cell>
          <cell r="G93">
            <v>1758</v>
          </cell>
          <cell r="H93">
            <v>600</v>
          </cell>
        </row>
        <row r="94">
          <cell r="B94" t="str">
            <v>高成道（吉新路-高新二路）道路排水及附属设施工程</v>
          </cell>
          <cell r="C94" t="str">
            <v>渤龙湖片区</v>
          </cell>
          <cell r="D94" t="str">
            <v>长度1120米，宽度20米。雨水管道约1070米，污水管道约940米。</v>
          </cell>
          <cell r="E94" t="str">
            <v>完善路网框架</v>
          </cell>
          <cell r="F94">
            <v>6720</v>
          </cell>
          <cell r="G94">
            <v>6720</v>
          </cell>
          <cell r="H94">
            <v>200</v>
          </cell>
        </row>
        <row r="95">
          <cell r="B95" t="str">
            <v>瑞新路（高成道-神舟大道）道路排水及附属设施工程</v>
          </cell>
          <cell r="C95" t="str">
            <v>渤龙湖片区</v>
          </cell>
          <cell r="D95" t="str">
            <v>长度362，宽度20米。雨水管道约360米，污水管道约360米。</v>
          </cell>
          <cell r="E95" t="str">
            <v>完善路网框架</v>
          </cell>
          <cell r="F95">
            <v>2172</v>
          </cell>
          <cell r="G95">
            <v>2172</v>
          </cell>
          <cell r="H95">
            <v>200</v>
          </cell>
        </row>
        <row r="96">
          <cell r="B96" t="str">
            <v>高新一路（高成道-高安道）道路排水及附属设施工程</v>
          </cell>
          <cell r="C96" t="str">
            <v>渤龙湖片区</v>
          </cell>
          <cell r="D96" t="str">
            <v>高成道～风光大道，1.05千米。雨水管道约1384米，污水管道约712米。</v>
          </cell>
          <cell r="E96" t="str">
            <v>构建主路网，为国能配套</v>
          </cell>
          <cell r="F96">
            <v>13018.83</v>
          </cell>
          <cell r="G96">
            <v>13018.83</v>
          </cell>
          <cell r="H96">
            <v>200</v>
          </cell>
        </row>
        <row r="97">
          <cell r="B97" t="str">
            <v>吉新路（高福道-创新大道）道路排水及附属设施工程</v>
          </cell>
          <cell r="C97" t="str">
            <v>渤龙湖片区</v>
          </cell>
          <cell r="D97" t="str">
            <v>长度855米，宽度20米。雨水管道约850米，污水管道约750米（该雨污水管线长度包含南段）。</v>
          </cell>
          <cell r="E97" t="str">
            <v>完善路网框架</v>
          </cell>
          <cell r="F97">
            <v>5130</v>
          </cell>
          <cell r="G97">
            <v>5130</v>
          </cell>
          <cell r="H97">
            <v>600</v>
          </cell>
        </row>
        <row r="98">
          <cell r="B98" t="str">
            <v>吉新路（创新大道-神舟大道）道路排水及附属设施工程</v>
          </cell>
          <cell r="C98" t="str">
            <v>渤龙湖片区</v>
          </cell>
          <cell r="D98" t="str">
            <v>长度800米，宽度20米。雨水管道约850米，污水管道约750米（该雨污水管线长度包含北段）。</v>
          </cell>
          <cell r="E98" t="str">
            <v>完善路网框架</v>
          </cell>
          <cell r="F98">
            <v>4800</v>
          </cell>
          <cell r="G98">
            <v>4800</v>
          </cell>
          <cell r="H98">
            <v>100</v>
          </cell>
        </row>
        <row r="99">
          <cell r="B99" t="str">
            <v>2023年给水管网工程</v>
          </cell>
          <cell r="C99" t="str">
            <v>渤龙湖片区</v>
          </cell>
          <cell r="D99" t="str">
            <v>规划次干路三十七、海油大道、渤影路、龙欣路、日新道*2、惠英道、高新二路、神舟大道（高新一路至K1+700）</v>
          </cell>
          <cell r="E99" t="str">
            <v>完善配套管网</v>
          </cell>
          <cell r="F99">
            <v>1000</v>
          </cell>
          <cell r="G99">
            <v>1000</v>
          </cell>
          <cell r="H99">
            <v>300</v>
          </cell>
        </row>
        <row r="100">
          <cell r="B100" t="str">
            <v>2023年路灯监控工程</v>
          </cell>
          <cell r="C100" t="str">
            <v>渤龙湖片区</v>
          </cell>
          <cell r="D100" t="str">
            <v>规划次干路三十七、海油大道、渤影路、神舟大道（高新一路至高新二路）</v>
          </cell>
          <cell r="E100" t="str">
            <v>完善配套管网</v>
          </cell>
          <cell r="F100">
            <v>1200</v>
          </cell>
          <cell r="G100">
            <v>1200</v>
          </cell>
          <cell r="H100">
            <v>500</v>
          </cell>
        </row>
        <row r="101">
          <cell r="B101" t="str">
            <v>2023年通信管线工程</v>
          </cell>
          <cell r="C101" t="str">
            <v>渤龙湖片区</v>
          </cell>
          <cell r="D101" t="str">
            <v>规划次干路三十七、海油大道、渤影路、龙欣路、日新道*2、惠英道、高新二路、神舟大道（高新一路至K1+700）</v>
          </cell>
          <cell r="E101" t="str">
            <v>完善配套管网</v>
          </cell>
          <cell r="F101">
            <v>1000</v>
          </cell>
          <cell r="G101">
            <v>1000</v>
          </cell>
          <cell r="H101">
            <v>400</v>
          </cell>
        </row>
        <row r="102">
          <cell r="B102" t="str">
            <v>规划支路一道路排水及市政配套工程</v>
          </cell>
          <cell r="C102" t="str">
            <v>华苑片区</v>
          </cell>
          <cell r="D102" t="str">
            <v>道路长度250米，红线宽度16米</v>
          </cell>
          <cell r="E102" t="str">
            <v>为周边保利拾光年、客车桥厂幼儿园等项目配套</v>
          </cell>
          <cell r="F102">
            <v>1450</v>
          </cell>
          <cell r="G102">
            <v>500</v>
          </cell>
          <cell r="H102">
            <v>500</v>
          </cell>
        </row>
        <row r="103">
          <cell r="B103" t="str">
            <v>海泰华科二路道路排水及市政配套工程</v>
          </cell>
          <cell r="C103" t="str">
            <v>华苑片区</v>
          </cell>
          <cell r="D103" t="str">
            <v>南北段道路长度560米，红线宽度16米</v>
          </cell>
          <cell r="E103" t="str">
            <v>为周边保利拾光年、客车桥厂幼儿园等项目配套</v>
          </cell>
          <cell r="F103">
            <v>2850</v>
          </cell>
          <cell r="G103">
            <v>500</v>
          </cell>
          <cell r="H103">
            <v>500</v>
          </cell>
        </row>
        <row r="104">
          <cell r="B104" t="str">
            <v>规划支路二道路排水及市政配套工程</v>
          </cell>
          <cell r="C104" t="str">
            <v>华苑片区</v>
          </cell>
          <cell r="D104" t="str">
            <v>道路长度510米，红线宽度16米</v>
          </cell>
          <cell r="E104" t="str">
            <v>为周边第二学校及住宅用地配套</v>
          </cell>
          <cell r="F104">
            <v>2220</v>
          </cell>
          <cell r="G104">
            <v>800</v>
          </cell>
          <cell r="H104">
            <v>800</v>
          </cell>
        </row>
        <row r="105">
          <cell r="B105" t="str">
            <v>曙光计算机项目跨华科大街人行天桥项目</v>
          </cell>
          <cell r="C105" t="str">
            <v>华苑片区</v>
          </cell>
          <cell r="D105" t="str">
            <v>长122.6米，宽3.6米</v>
          </cell>
          <cell r="E105" t="str">
            <v>为曙光计算机项目配套</v>
          </cell>
          <cell r="F105">
            <v>1900</v>
          </cell>
          <cell r="G105">
            <v>656</v>
          </cell>
          <cell r="H105">
            <v>656</v>
          </cell>
        </row>
        <row r="106">
          <cell r="B106" t="str">
            <v>TCL北方总部项目配套桥梁工程</v>
          </cell>
          <cell r="C106" t="str">
            <v>华苑片区</v>
          </cell>
          <cell r="D106" t="str">
            <v>新建跨河桥梁一座，长度80米</v>
          </cell>
          <cell r="E106" t="str">
            <v>为TCL项目配套</v>
          </cell>
          <cell r="F106">
            <v>1800</v>
          </cell>
          <cell r="G106">
            <v>900</v>
          </cell>
          <cell r="H106">
            <v>100</v>
          </cell>
        </row>
        <row r="107">
          <cell r="B107" t="str">
            <v>华科六路（海泰北道-华科五路）道路排水及市政配套工程</v>
          </cell>
          <cell r="C107" t="str">
            <v>华苑片区</v>
          </cell>
          <cell r="D107" t="str">
            <v>长度340米，红线宽度20米</v>
          </cell>
          <cell r="E107" t="str">
            <v>完善路网框架</v>
          </cell>
          <cell r="F107">
            <v>2040</v>
          </cell>
          <cell r="G107">
            <v>2040</v>
          </cell>
          <cell r="H107">
            <v>800</v>
          </cell>
        </row>
        <row r="108">
          <cell r="B108" t="str">
            <v>华科七路（海泰北道-华科五路）道路排水及市政配套工程</v>
          </cell>
          <cell r="C108" t="str">
            <v>华苑片区</v>
          </cell>
          <cell r="D108" t="str">
            <v>长度340米，红线宽度20米</v>
          </cell>
          <cell r="E108" t="str">
            <v>完善路网框架</v>
          </cell>
          <cell r="F108">
            <v>2040</v>
          </cell>
          <cell r="G108">
            <v>2040</v>
          </cell>
          <cell r="H108">
            <v>800</v>
          </cell>
        </row>
        <row r="109">
          <cell r="B109" t="str">
            <v>塘沽一中（九年一贯制及高中部）项目</v>
          </cell>
          <cell r="C109" t="str">
            <v>海洋片区</v>
          </cell>
          <cell r="D109" t="str">
            <v>总建筑面积14.5万平米，包括九年一贯制及高中部两校区</v>
          </cell>
          <cell r="E109" t="str">
            <v>配置教育资源</v>
          </cell>
          <cell r="F109">
            <v>147199</v>
          </cell>
          <cell r="G109">
            <v>147199</v>
          </cell>
          <cell r="H109">
            <v>40000</v>
          </cell>
        </row>
        <row r="110">
          <cell r="B110" t="str">
            <v>腾讯第二路电源工程</v>
          </cell>
          <cell r="C110" t="str">
            <v>渤龙湖</v>
          </cell>
          <cell r="D110" t="str">
            <v>为保障腾讯项目双电源需求，由科学园变电站新出两路电源线为腾讯项目提供电源，鉴于现状排管无空管供电缆穿过，需新建排管满足电缆敷设需求，新建排管约1.5公里。项目位于渤龙湖科技园，延神舟大道建设。</v>
          </cell>
          <cell r="E110" t="str">
            <v>为腾讯项目提供第二路电源</v>
          </cell>
          <cell r="F110">
            <v>1500</v>
          </cell>
          <cell r="G110">
            <v>1500</v>
          </cell>
          <cell r="H110">
            <v>1500</v>
          </cell>
        </row>
        <row r="111">
          <cell r="B111" t="str">
            <v>海秦项目配套工程</v>
          </cell>
          <cell r="C111" t="str">
            <v>渤龙湖</v>
          </cell>
          <cell r="D111" t="str">
            <v>为满足项目生产需求，为企业提供运营期水、电、气、热等能源配套接入建设，主要包括自来水管DN200敷设100米，电缆敷设1000米。</v>
          </cell>
          <cell r="E111" t="str">
            <v>推动企业开工和投达产</v>
          </cell>
          <cell r="F111">
            <v>150</v>
          </cell>
          <cell r="G111">
            <v>150</v>
          </cell>
          <cell r="H111">
            <v>150</v>
          </cell>
        </row>
        <row r="112">
          <cell r="B112" t="str">
            <v>创源生物项目配套工程</v>
          </cell>
          <cell r="C112" t="str">
            <v>渤龙湖</v>
          </cell>
          <cell r="D112" t="str">
            <v>为满足项目建设需求，为企业提供运营期水、电、气、热等能源配套接入建设，并完成项目地块红线内管线切改，主要包括自来水管DN200敷设100米，电缆敷设2000米，以及切改架空线1000米。</v>
          </cell>
          <cell r="E112" t="str">
            <v>推动企业开工和投达产</v>
          </cell>
          <cell r="F112">
            <v>200</v>
          </cell>
          <cell r="G112">
            <v>200</v>
          </cell>
          <cell r="H112">
            <v>200</v>
          </cell>
        </row>
        <row r="113">
          <cell r="B113" t="str">
            <v>康达新材料项目配套工程</v>
          </cell>
          <cell r="C113" t="str">
            <v>渤龙湖</v>
          </cell>
          <cell r="D113" t="str">
            <v>为满足项目建设需求，为企业提供建设期和运营期水、电、气、热等能源配套接入建设，主要包括自来水管DN200敷设100米，电缆敷设1000米，自来水管线切改100米，雨污水管线及工井切改一座。</v>
          </cell>
          <cell r="E113" t="str">
            <v>推动企业开工和投达产</v>
          </cell>
          <cell r="F113">
            <v>150</v>
          </cell>
          <cell r="G113">
            <v>150</v>
          </cell>
          <cell r="H113">
            <v>50</v>
          </cell>
        </row>
        <row r="114">
          <cell r="B114" t="str">
            <v>格瑞果汁项目配套工程</v>
          </cell>
          <cell r="C114" t="str">
            <v>渤龙湖</v>
          </cell>
          <cell r="D114" t="str">
            <v>为满足项目建设需求，为企业提供建设期和运营期水、电、气、热等能源配套接入建设，主要包括自来水管DN200敷设100米，电缆敷设1000米。</v>
          </cell>
          <cell r="E114" t="str">
            <v>推动企业开工和投达产</v>
          </cell>
          <cell r="F114">
            <v>150</v>
          </cell>
          <cell r="G114">
            <v>150</v>
          </cell>
          <cell r="H114">
            <v>50</v>
          </cell>
        </row>
        <row r="115">
          <cell r="B115" t="str">
            <v>元旭项目配套工程（智能智造产业园）</v>
          </cell>
          <cell r="C115" t="str">
            <v>渤龙湖</v>
          </cell>
          <cell r="D115" t="str">
            <v>为满足项目建设需求，为企业提供建设期和运营期水、电、气、热等能源配套接入建设，主要包括自来水管DN200敷设100米，电缆敷设2000米。</v>
          </cell>
          <cell r="E115" t="str">
            <v>推动企业开工和投达产</v>
          </cell>
          <cell r="F115">
            <v>150</v>
          </cell>
          <cell r="G115">
            <v>150</v>
          </cell>
          <cell r="H115">
            <v>50</v>
          </cell>
        </row>
        <row r="116">
          <cell r="B116" t="str">
            <v>联东U谷法拍项目配套工程</v>
          </cell>
          <cell r="C116" t="str">
            <v>渤龙湖</v>
          </cell>
          <cell r="D116" t="str">
            <v>为满足项目建设需求，为企业提供建设期和运营期水、电、气、热等能源配套接入建设，并完成项目地块红线内管线切改，主要包括架空线切改入地2000米，同时切改32根电杆。</v>
          </cell>
          <cell r="E116" t="str">
            <v>推动企业开工和投达产</v>
          </cell>
          <cell r="F116">
            <v>200</v>
          </cell>
          <cell r="G116">
            <v>200</v>
          </cell>
          <cell r="H116">
            <v>200</v>
          </cell>
        </row>
        <row r="117">
          <cell r="B117" t="str">
            <v>津村三期项目配套工程</v>
          </cell>
          <cell r="C117" t="str">
            <v>渤龙湖</v>
          </cell>
          <cell r="D117" t="str">
            <v>为满足项目建设需求，为企业提供建设期和运营期水、电、气、热等能源配套接入建设，主要包括自来水管DN200敷设100米，电缆敷设2000米。</v>
          </cell>
          <cell r="E117" t="str">
            <v>推动企业开工和投达产</v>
          </cell>
          <cell r="F117">
            <v>250</v>
          </cell>
          <cell r="G117">
            <v>250</v>
          </cell>
          <cell r="H117">
            <v>50</v>
          </cell>
        </row>
        <row r="118">
          <cell r="B118" t="str">
            <v>59所项目配套工程</v>
          </cell>
          <cell r="C118" t="str">
            <v>渤龙湖</v>
          </cell>
          <cell r="D118" t="str">
            <v>为满足项目建设需求，为企业提供运营期水、电、气、热等能源配套接入建设，主要包括电缆敷设1000米。</v>
          </cell>
          <cell r="E118" t="str">
            <v>推动企业开工和投达产</v>
          </cell>
          <cell r="F118">
            <v>100</v>
          </cell>
          <cell r="G118">
            <v>100</v>
          </cell>
          <cell r="H118">
            <v>100</v>
          </cell>
        </row>
        <row r="119">
          <cell r="B119" t="str">
            <v>信杰项目配套工程</v>
          </cell>
          <cell r="C119" t="str">
            <v>渤龙湖</v>
          </cell>
          <cell r="D119" t="str">
            <v>为满足项目建设需求，为企业提供建设期和运营期水、电、气、热等能源配套接入建设，主要包括自来水管DN200敷设100米，电缆敷设1500米。</v>
          </cell>
          <cell r="E119" t="str">
            <v>推动企业开工和投达产</v>
          </cell>
          <cell r="F119">
            <v>200</v>
          </cell>
          <cell r="G119">
            <v>200</v>
          </cell>
          <cell r="H119">
            <v>200</v>
          </cell>
        </row>
        <row r="120">
          <cell r="B120" t="str">
            <v>望圆科技项目配套工程</v>
          </cell>
          <cell r="C120" t="str">
            <v>渤龙湖</v>
          </cell>
          <cell r="D120" t="str">
            <v>为满足项目建设需求，为企业提供建设期和运营期水、电、气、热等能源配套接入建设，主要包括自来水管DN200敷设100米，电缆敷设1000米。</v>
          </cell>
          <cell r="E120" t="str">
            <v>推动企业开工和投达产</v>
          </cell>
          <cell r="F120">
            <v>150</v>
          </cell>
          <cell r="G120">
            <v>150</v>
          </cell>
          <cell r="H120">
            <v>50</v>
          </cell>
        </row>
        <row r="121">
          <cell r="B121" t="str">
            <v>锐新昌项目配套工程</v>
          </cell>
          <cell r="C121" t="str">
            <v>渤龙湖</v>
          </cell>
          <cell r="D121" t="str">
            <v>为满足项目建设需求，为企业提供建设期和运营期水、电、气、热等能源配套接入建设，主要包括自来水管DN200敷设100米，电缆敷设1000米。</v>
          </cell>
          <cell r="E121" t="str">
            <v>推动企业开工和投达产</v>
          </cell>
          <cell r="F121">
            <v>150</v>
          </cell>
          <cell r="G121">
            <v>150</v>
          </cell>
          <cell r="H121">
            <v>50</v>
          </cell>
        </row>
        <row r="122">
          <cell r="B122" t="str">
            <v>奥利达项目配套工程</v>
          </cell>
          <cell r="C122" t="str">
            <v>渤龙湖</v>
          </cell>
          <cell r="D122" t="str">
            <v>为满足项目建设需求，为企业提供建设期和运营期水、电、气、热等能源配套接入建设，主要包括自来水管DN200敷设100米，电缆敷设500米。</v>
          </cell>
          <cell r="E122" t="str">
            <v>推动企业开工和投达产</v>
          </cell>
          <cell r="F122">
            <v>100</v>
          </cell>
          <cell r="G122">
            <v>100</v>
          </cell>
          <cell r="H122">
            <v>100</v>
          </cell>
        </row>
        <row r="123">
          <cell r="B123" t="str">
            <v>津荣天宇二期项目配套工程</v>
          </cell>
          <cell r="C123" t="str">
            <v>渤龙湖</v>
          </cell>
          <cell r="D123" t="str">
            <v>为满足项目建设需求，为企业提供建设期和运营期水、电、气、热等能源配套接入建设，主要包括自来水管DN200敷设100米，电缆敷设1000米。</v>
          </cell>
          <cell r="E123" t="str">
            <v>推动企业开工和投达产</v>
          </cell>
          <cell r="F123">
            <v>150</v>
          </cell>
          <cell r="G123">
            <v>150</v>
          </cell>
          <cell r="H123">
            <v>50</v>
          </cell>
        </row>
        <row r="124">
          <cell r="B124" t="str">
            <v>曙光项目二期电缆切改</v>
          </cell>
          <cell r="C124" t="str">
            <v>华苑（环外）</v>
          </cell>
          <cell r="D124" t="str">
            <v>为满足项目建设需求，为企业完成项目地块红线内管线切改，主要包括地块内电缆切改1000米。</v>
          </cell>
          <cell r="E124" t="str">
            <v>推动企业开工和投达产</v>
          </cell>
          <cell r="F124">
            <v>100</v>
          </cell>
          <cell r="G124">
            <v>100</v>
          </cell>
          <cell r="H124">
            <v>100</v>
          </cell>
        </row>
        <row r="125">
          <cell r="B125" t="str">
            <v>华苑科技园电力提升改造</v>
          </cell>
          <cell r="C125" t="str">
            <v>华苑（环外）</v>
          </cell>
          <cell r="D125" t="str">
            <v>为完善华苑科技园电力设施网架，优化变电站及电源线结构，开展华苑科技园电力提升改造工程，结合城西电力相关变电站改造工程，建设电力排管，长度约6公里。起点海泰西路与海泰北道交口，终点海泰110kV变电站西侧。</v>
          </cell>
          <cell r="E125" t="str">
            <v>推动企业开工和投达产</v>
          </cell>
          <cell r="F125">
            <v>7000</v>
          </cell>
          <cell r="G125">
            <v>7000</v>
          </cell>
          <cell r="H125">
            <v>3000</v>
          </cell>
        </row>
        <row r="126">
          <cell r="B126" t="str">
            <v>物华道延长线自来水配套工程</v>
          </cell>
          <cell r="C126" t="str">
            <v>华苑（环内）</v>
          </cell>
          <cell r="D126" t="str">
            <v>为保障项目按时投达产，满足项目双水源需求，新建一条市政自来水管道至项目红线外，长度约200米，延物华道桥，由西侧拉管至东侧。</v>
          </cell>
          <cell r="E126" t="str">
            <v>推动企业开工和投达产</v>
          </cell>
          <cell r="F126">
            <v>90</v>
          </cell>
          <cell r="G126">
            <v>90</v>
          </cell>
          <cell r="H126">
            <v>90</v>
          </cell>
        </row>
        <row r="127">
          <cell r="B127" t="str">
            <v>过高铁下穿管道工程</v>
          </cell>
          <cell r="C127" t="str">
            <v>海洋</v>
          </cell>
          <cell r="D127" t="str">
            <v>1、延天祥道地道、国祥道地道、海德路地道、云山西道地道新建管道，以便市政管网可穿越高铁联通；
2、过北环铁路新建自来水管道，为海洋科技园提供第二路市政水源，并预留部分管涵；
3、过企业道线新建管道，以便市政管网可穿越铁路进行联通
4、延地道一侧穿管至另一侧，每根管线为201米，直径为1.55米-2.2米不等，共计32根。</v>
          </cell>
          <cell r="E127" t="str">
            <v>完善市政网架结构</v>
          </cell>
          <cell r="F127">
            <v>26000</v>
          </cell>
          <cell r="G127">
            <v>26000</v>
          </cell>
          <cell r="H127">
            <v>20000</v>
          </cell>
        </row>
        <row r="128">
          <cell r="B128" t="str">
            <v>DW一期10千伏电源线切改</v>
          </cell>
          <cell r="C128" t="str">
            <v>海洋</v>
          </cell>
          <cell r="D128" t="str">
            <v>铺设10千伏电缆约12400米，拆除10千伏电缆10750米，迁移环网箱7座。</v>
          </cell>
          <cell r="E128" t="str">
            <v>因中环一期急需在周边道路和地块填土工程完成前用电，导致部分电缆位于用地红线内。按管综迁至排管内。</v>
          </cell>
          <cell r="F128">
            <v>1450</v>
          </cell>
          <cell r="G128">
            <v>1450</v>
          </cell>
          <cell r="H128">
            <v>1450</v>
          </cell>
        </row>
        <row r="129">
          <cell r="B129" t="str">
            <v>海缘东路电缆切改</v>
          </cell>
          <cell r="C129" t="str">
            <v>海洋</v>
          </cell>
          <cell r="D129" t="str">
            <v>拆除现状电缆共176m,新放10kV电缆216m,电缆敷设采用直埋穿保护管方式，保护管用二备一；新增四间隔环网箱4套。</v>
          </cell>
          <cell r="E129" t="str">
            <v>将因规划路位调整造成的红线内电缆迁出。</v>
          </cell>
          <cell r="F129">
            <v>180</v>
          </cell>
          <cell r="G129">
            <v>180</v>
          </cell>
          <cell r="H129">
            <v>180</v>
          </cell>
        </row>
        <row r="130">
          <cell r="B130" t="str">
            <v>翠祥道自来水工程</v>
          </cell>
          <cell r="C130" t="str">
            <v>海洋</v>
          </cell>
          <cell r="D130" t="str">
            <v>新建DN300自来水管道200米。</v>
          </cell>
          <cell r="E130" t="str">
            <v>按管综完善自来水管网，满足企业消防需求。</v>
          </cell>
          <cell r="F130">
            <v>66</v>
          </cell>
          <cell r="G130">
            <v>66</v>
          </cell>
          <cell r="H130">
            <v>66</v>
          </cell>
        </row>
        <row r="131">
          <cell r="B131" t="str">
            <v>盘山道自来水工程</v>
          </cell>
          <cell r="C131" t="str">
            <v>海洋</v>
          </cell>
          <cell r="D131" t="str">
            <v>新建DN200自来水管道480米。</v>
          </cell>
          <cell r="E131" t="str">
            <v>按管综完善自来水管网，满足区域地块双水源。</v>
          </cell>
          <cell r="F131">
            <v>127</v>
          </cell>
          <cell r="G131">
            <v>127</v>
          </cell>
          <cell r="H131">
            <v>127</v>
          </cell>
        </row>
        <row r="132">
          <cell r="B132" t="str">
            <v>海洋科技园新河干渠以东区域供水设施改造一期</v>
          </cell>
          <cell r="C132" t="str">
            <v>海洋</v>
          </cell>
          <cell r="D132" t="str">
            <v>为保障海洋科技园新河干渠以东区域企业供水服务，减少供销水差额，需改造现有防险闸、机械水表等供水设施。</v>
          </cell>
          <cell r="E132" t="str">
            <v>保障海洋科技园新河干渠以东区域企业供水服务</v>
          </cell>
          <cell r="F132">
            <v>1050</v>
          </cell>
          <cell r="G132">
            <v>1050</v>
          </cell>
          <cell r="H132">
            <v>1050</v>
          </cell>
        </row>
        <row r="133">
          <cell r="B133" t="str">
            <v>华苑科技园环内绿化、便道提升改造项目</v>
          </cell>
          <cell r="C133" t="str">
            <v>华苑科技园</v>
          </cell>
          <cell r="D133" t="str">
            <v>提升华苑科技园环内梓苑路、榕苑路、桂苑路、梅苑路、兰苑路、竹苑路、复康路南侧、华天道、工华道、开华道、物华道等公共绿地面积10万平米；便道6.5万平米（含绿篱改造2万平米）。</v>
          </cell>
          <cell r="E133" t="str">
            <v>提升区域环境</v>
          </cell>
          <cell r="F133">
            <v>5000</v>
          </cell>
          <cell r="G133">
            <v>5000</v>
          </cell>
          <cell r="H133">
            <v>500</v>
          </cell>
        </row>
        <row r="134">
          <cell r="B134" t="str">
            <v>华苑科技园环外主干道路绿化、便道提升改造项目</v>
          </cell>
          <cell r="C134" t="str">
            <v>华苑科技园</v>
          </cell>
          <cell r="D134" t="str">
            <v>提升华苑科技园环外海泰北道、海泰大道、海泰南北大街、海泰南道、创新大街、曙光公园等公共绿地面积44万平米。</v>
          </cell>
          <cell r="E134" t="str">
            <v>提升区域环境</v>
          </cell>
          <cell r="F134">
            <v>5000</v>
          </cell>
          <cell r="G134">
            <v>5000</v>
          </cell>
          <cell r="H134">
            <v>500</v>
          </cell>
        </row>
        <row r="135">
          <cell r="B135" t="str">
            <v>华苑科技园智慧灯杆建设项目</v>
          </cell>
          <cell r="C135" t="str">
            <v>华苑科技园</v>
          </cell>
          <cell r="D135" t="str">
            <v>华苑科技园部分路段更换led灯头，部分路灯更换新灯杆</v>
          </cell>
          <cell r="E135" t="str">
            <v>保障该区域夜间安全出行，提升区域环境</v>
          </cell>
          <cell r="F135">
            <v>2000</v>
          </cell>
          <cell r="G135">
            <v>2000</v>
          </cell>
          <cell r="H135">
            <v>400</v>
          </cell>
        </row>
        <row r="136">
          <cell r="B136" t="str">
            <v>华苑科技园部分道路维修项目</v>
          </cell>
          <cell r="C136" t="str">
            <v>华苑科技园</v>
          </cell>
          <cell r="D136" t="str">
            <v>对华苑科技园海泰发展四道、海泰西路、海泰发展六道、海泰发展二路、海泰东路、华科七路、华科十路、海泰发展一道、海泰发展一路、竹苑路、梓苑路、海泰大道辅路、海泰创新二路，共计19.7万平进行提升</v>
          </cell>
          <cell r="E136" t="str">
            <v>优化道路通行环境</v>
          </cell>
          <cell r="F136">
            <v>4000</v>
          </cell>
          <cell r="G136">
            <v>4000</v>
          </cell>
          <cell r="H136">
            <v>400</v>
          </cell>
        </row>
        <row r="137">
          <cell r="B137" t="str">
            <v>渤龙湖湖区入口及设施提升改造项目</v>
          </cell>
          <cell r="C137" t="str">
            <v>渤龙湖科技园</v>
          </cell>
          <cell r="D137" t="str">
            <v>东至高新七路，西至高新六路，南至创新大道，北侧紧邻渤龙御湖湾和渤龙湖总部基地二区</v>
          </cell>
          <cell r="E137" t="str">
            <v>提升区域环境</v>
          </cell>
          <cell r="F137">
            <v>2500</v>
          </cell>
          <cell r="G137">
            <v>2500</v>
          </cell>
          <cell r="H137">
            <v>50</v>
          </cell>
        </row>
        <row r="138">
          <cell r="B138" t="str">
            <v>双城绿色屏障区设施完善项目</v>
          </cell>
          <cell r="C138" t="str">
            <v>渤龙湖科技园</v>
          </cell>
          <cell r="D138" t="str">
            <v>道路连通10000平米和4个消防取水点</v>
          </cell>
          <cell r="E138" t="str">
            <v>完善绿屏区消防设施，提升安全系数</v>
          </cell>
          <cell r="F138">
            <v>400</v>
          </cell>
          <cell r="G138">
            <v>400</v>
          </cell>
          <cell r="H138">
            <v>250</v>
          </cell>
        </row>
        <row r="139">
          <cell r="B139" t="str">
            <v>2023年渤龙湖科技园部分泵站和管网维修</v>
          </cell>
          <cell r="C139" t="str">
            <v>渤龙湖科技园</v>
          </cell>
          <cell r="D139" t="str">
            <v>创新大道和中心庄路塌陷管道和西南泵站进水口维修</v>
          </cell>
          <cell r="E139" t="str">
            <v>提升区域排水能力</v>
          </cell>
          <cell r="F139">
            <v>5000</v>
          </cell>
          <cell r="G139">
            <v>5000</v>
          </cell>
          <cell r="H139">
            <v>100</v>
          </cell>
        </row>
        <row r="140">
          <cell r="B140" t="str">
            <v>2023年渤龙湖科技园部分河道清淤项目</v>
          </cell>
          <cell r="C140" t="str">
            <v>渤龙湖科技园</v>
          </cell>
          <cell r="D140" t="str">
            <v>惠仁道到津汉支线，高新五路下管涵</v>
          </cell>
          <cell r="E140" t="str">
            <v>改善河道水质，提升河道行洪能力</v>
          </cell>
          <cell r="F140">
            <v>2000</v>
          </cell>
          <cell r="G140">
            <v>2000</v>
          </cell>
          <cell r="H140">
            <v>800</v>
          </cell>
        </row>
        <row r="141">
          <cell r="B141" t="str">
            <v>渤龙湖科技园新建苗圃</v>
          </cell>
          <cell r="C141" t="str">
            <v>渤龙湖科技园</v>
          </cell>
          <cell r="D141" t="str">
            <v>新建苗圃，建设面积约15000平米。</v>
          </cell>
          <cell r="E141" t="str">
            <v>节约绿化成本，提升绿化管理水平</v>
          </cell>
          <cell r="F141">
            <v>400</v>
          </cell>
          <cell r="G141">
            <v>400</v>
          </cell>
          <cell r="H141">
            <v>300</v>
          </cell>
        </row>
        <row r="142">
          <cell r="B142" t="str">
            <v>2023年华苑科技园河道清淤和护坡维修项目</v>
          </cell>
          <cell r="C142" t="str">
            <v>华苑科技园</v>
          </cell>
          <cell r="D142" t="str">
            <v>包括创新大街河道1.1公里，海泰南北大街河道3.3公里，华科大街河道1.3公里，西大洼排水河4公里</v>
          </cell>
          <cell r="E142" t="str">
            <v>改善河道水质，提升河道行洪能力，提升河道安全性</v>
          </cell>
          <cell r="F142">
            <v>5000</v>
          </cell>
          <cell r="G142">
            <v>5000</v>
          </cell>
          <cell r="H142">
            <v>1200</v>
          </cell>
        </row>
        <row r="143">
          <cell r="B143" t="str">
            <v>2023年华苑科技园部分管网维修改造项目</v>
          </cell>
          <cell r="C143" t="str">
            <v>华苑科技园</v>
          </cell>
          <cell r="D143" t="str">
            <v>维修和改造雨水管道约7204米，污水管道约6000米</v>
          </cell>
          <cell r="E143" t="str">
            <v>修复和提升原有管道排水功能</v>
          </cell>
          <cell r="F143">
            <v>3000</v>
          </cell>
          <cell r="G143">
            <v>3000</v>
          </cell>
          <cell r="H143">
            <v>500</v>
          </cell>
        </row>
        <row r="144">
          <cell r="B144" t="str">
            <v>滨海高新区污水处理厂二期土地划拨费用</v>
          </cell>
          <cell r="C144" t="str">
            <v>渤龙湖科技园</v>
          </cell>
          <cell r="D144" t="str">
            <v>规划建设用地面积约为4.1万平方米</v>
          </cell>
          <cell r="E144" t="str">
            <v>完成滨海高新区污水处理厂二期土地划拨手续</v>
          </cell>
          <cell r="F144">
            <v>3000</v>
          </cell>
          <cell r="G144">
            <v>3000</v>
          </cell>
          <cell r="H144">
            <v>3000</v>
          </cell>
        </row>
        <row r="145">
          <cell r="B145" t="str">
            <v>综合服务中心停车场项目</v>
          </cell>
          <cell r="C145" t="str">
            <v>渤龙湖科技园</v>
          </cell>
          <cell r="D145" t="str">
            <v>建设面积为6600平米，预计150个车位</v>
          </cell>
          <cell r="E145" t="str">
            <v>满足综合服务中心停车需求</v>
          </cell>
          <cell r="F145">
            <v>400</v>
          </cell>
          <cell r="G145">
            <v>400</v>
          </cell>
          <cell r="H145">
            <v>400</v>
          </cell>
        </row>
        <row r="146">
          <cell r="B146" t="str">
            <v>华苑科技园环外停车项目</v>
          </cell>
          <cell r="C146" t="str">
            <v>华苑科技园</v>
          </cell>
          <cell r="D146" t="str">
            <v>通过施划5000个停车位、新建停车管理设施等</v>
          </cell>
          <cell r="E146" t="str">
            <v>满足环外片区停车需求</v>
          </cell>
          <cell r="F146">
            <v>5000</v>
          </cell>
          <cell r="G146">
            <v>5000</v>
          </cell>
          <cell r="H146">
            <v>500</v>
          </cell>
        </row>
        <row r="147">
          <cell r="B147" t="str">
            <v>高新区智慧城市建设项目（一期）</v>
          </cell>
          <cell r="C147" t="str">
            <v>华苑</v>
          </cell>
          <cell r="D147" t="str">
            <v>项目建设的应用系统主要涉及：智慧市容环卫管理系统、智慧园林绿化管理系统、智慧市政公用管理系统、智慧交通管理系统等。</v>
          </cell>
          <cell r="E147" t="str">
            <v>加强对高新区城市管理工作
的统筹协调、指挥监督、综合评价，促进城市管理智慧化和高效化,</v>
          </cell>
          <cell r="F147">
            <v>2000</v>
          </cell>
          <cell r="G147">
            <v>2000</v>
          </cell>
          <cell r="H147">
            <v>200</v>
          </cell>
        </row>
        <row r="148">
          <cell r="B148" t="str">
            <v>海洋科技园吾悦华府周边道路维修工程</v>
          </cell>
          <cell r="C148" t="str">
            <v>海洋
</v>
          </cell>
          <cell r="D148" t="str">
            <v>吾悦华府周边道路进行提升改造</v>
          </cell>
          <cell r="E148" t="str">
            <v>提升区域环境</v>
          </cell>
          <cell r="F148">
            <v>1100</v>
          </cell>
          <cell r="G148">
            <v>1100</v>
          </cell>
          <cell r="H148">
            <v>800</v>
          </cell>
        </row>
        <row r="149">
          <cell r="B149" t="str">
            <v>消防队环境提升项目</v>
          </cell>
          <cell r="C149" t="str">
            <v>华苑和渤龙湖</v>
          </cell>
          <cell r="D149" t="str">
            <v>华苑高新消防支队、物华道消防支队以及渤龙湖神舟大道消防站环境提升，粉刷围墙2W平方，院内绿化提升3W平方，围墙维修80延米等。</v>
          </cell>
          <cell r="E149" t="str">
            <v>提升消防队内部环境</v>
          </cell>
          <cell r="F149">
            <v>400</v>
          </cell>
          <cell r="G149">
            <v>400</v>
          </cell>
          <cell r="H149">
            <v>400</v>
          </cell>
        </row>
        <row r="150">
          <cell r="B150" t="str">
            <v>风光大道、高新八路、惠贤道、神舟大道道路绿化工程</v>
          </cell>
          <cell r="C150" t="str">
            <v>渤龙湖</v>
          </cell>
          <cell r="D150" t="str">
            <v>人行便道长约5000米，绿化面积约6万平米</v>
          </cell>
          <cell r="E150" t="str">
            <v>完善渤龙湖科技园重点企业周边绿化环境</v>
          </cell>
          <cell r="F150">
            <v>4200</v>
          </cell>
          <cell r="G150">
            <v>1300</v>
          </cell>
          <cell r="H150">
            <v>1300</v>
          </cell>
        </row>
        <row r="151">
          <cell r="B151" t="str">
            <v>屏障区坑塘治理及水系连通项目</v>
          </cell>
          <cell r="C151" t="str">
            <v>渤龙湖</v>
          </cell>
          <cell r="D151" t="str">
            <v>坑塘周边绿化约500亩，坑塘连通及炸河坑塘周边环境治理</v>
          </cell>
          <cell r="E151" t="str">
            <v>推进绿色发展，提升区域环境</v>
          </cell>
          <cell r="F151">
            <v>3000</v>
          </cell>
          <cell r="G151">
            <v>100</v>
          </cell>
          <cell r="H151">
            <v>100</v>
          </cell>
        </row>
        <row r="152">
          <cell r="B152" t="str">
            <v>海泰东路东侧绿化恢复项目</v>
          </cell>
          <cell r="C152" t="str">
            <v>华苑</v>
          </cell>
          <cell r="D152" t="str">
            <v>恢复海泰东路东侧绿化面积约2万平方米</v>
          </cell>
          <cell r="E152" t="str">
            <v>提升区域景观环境</v>
          </cell>
          <cell r="F152">
            <v>400</v>
          </cell>
          <cell r="G152">
            <v>400</v>
          </cell>
          <cell r="H152">
            <v>400</v>
          </cell>
        </row>
        <row r="153">
          <cell r="B153" t="str">
            <v>华苑科技园街头绿地提升改造项目</v>
          </cell>
          <cell r="C153" t="str">
            <v>华苑</v>
          </cell>
          <cell r="D153" t="str">
            <v>普天街头绿地、旧物志公园、陈台子排水河两侧绿地、</v>
          </cell>
          <cell r="E153" t="str">
            <v>提升区域环境</v>
          </cell>
          <cell r="F153">
            <v>3500</v>
          </cell>
          <cell r="G153">
            <v>1000</v>
          </cell>
          <cell r="H153">
            <v>1000</v>
          </cell>
        </row>
        <row r="154">
          <cell r="B154" t="str">
            <v>滨海湖路地道渗水维修</v>
          </cell>
          <cell r="C154" t="str">
            <v>渤龙湖科技园</v>
          </cell>
          <cell r="D154" t="str">
            <v>为消除地道两侧及地下渗水带来的安全隐患，维修面积约1000平方米</v>
          </cell>
          <cell r="E154" t="str">
            <v>维护基础设施正常运行</v>
          </cell>
          <cell r="F154">
            <v>400</v>
          </cell>
          <cell r="G154">
            <v>400</v>
          </cell>
          <cell r="H154">
            <v>400</v>
          </cell>
        </row>
        <row r="155">
          <cell r="B155" t="str">
            <v>高新区零星工程</v>
          </cell>
          <cell r="C155" t="str">
            <v>高新区</v>
          </cell>
          <cell r="D155" t="str">
            <v>包含但不限于不可预见零星项目，如零星拆迁、填土、临时路、开工仪式布置、围挡、苫盖、突发维修工程、零星绿化、零星城市设施、零星配套工程等</v>
          </cell>
          <cell r="E155" t="str">
            <v>服务企业</v>
          </cell>
          <cell r="F155">
            <v>3500</v>
          </cell>
          <cell r="G155">
            <v>3500</v>
          </cell>
          <cell r="H155">
            <v>3000</v>
          </cell>
        </row>
        <row r="156">
          <cell r="B156" t="str">
            <v>惠清道（惠新路-高新五路）道路排水及市政配套工程</v>
          </cell>
          <cell r="C156" t="str">
            <v>渤龙湖片区</v>
          </cell>
          <cell r="D156" t="str">
            <v>总长度约0.49公里，宽度20米，包含道路排水及道路附属设施（含路灯，监控，交管两类设施，绿化，人行道等）</v>
          </cell>
          <cell r="E156" t="str">
            <v>完善路网框架</v>
          </cell>
          <cell r="F156">
            <v>3895.47</v>
          </cell>
          <cell r="G156">
            <v>3895.47</v>
          </cell>
          <cell r="H156">
            <v>500</v>
          </cell>
        </row>
        <row r="157">
          <cell r="B157" t="str">
            <v>高新八路（海油大道-创新大道）道路排水及市政配套工程</v>
          </cell>
          <cell r="C157" t="str">
            <v>渤龙湖片区</v>
          </cell>
          <cell r="D157" t="str">
            <v>总长度约0.74公里，红线宽度30米，同时建设照明监控，交通，绿化，通讯排管工程</v>
          </cell>
          <cell r="E157" t="str">
            <v>完善路网框架</v>
          </cell>
          <cell r="F157">
            <v>6832.69</v>
          </cell>
          <cell r="G157">
            <v>6832.69</v>
          </cell>
          <cell r="H157">
            <v>500</v>
          </cell>
        </row>
        <row r="158">
          <cell r="B158" t="str">
            <v>高新区餐厨垃圾处理中心项目</v>
          </cell>
          <cell r="C158" t="str">
            <v>/</v>
          </cell>
          <cell r="D158" t="str">
            <v>建设15吨餐厨垃圾就地处理项目</v>
          </cell>
          <cell r="E158" t="str">
            <v>对高新区内餐厨垃圾进行集中处理，日处理15吨</v>
          </cell>
          <cell r="F158">
            <v>2000</v>
          </cell>
          <cell r="G158">
            <v>2000</v>
          </cell>
          <cell r="H158">
            <v>500</v>
          </cell>
        </row>
        <row r="159">
          <cell r="B159" t="str">
            <v>高新区三级城市地标项目（一期）</v>
          </cell>
          <cell r="C159" t="str">
            <v>华苑科技园</v>
          </cell>
          <cell r="D159" t="str">
            <v>在华苑科技园重点区域设置地标标志</v>
          </cell>
          <cell r="E159" t="str">
            <v>提升区域环境</v>
          </cell>
          <cell r="F159">
            <v>2000</v>
          </cell>
          <cell r="G159">
            <v>2000</v>
          </cell>
          <cell r="H159">
            <v>450</v>
          </cell>
        </row>
        <row r="160">
          <cell r="B160" t="str">
            <v>华苑科技园新建公厕项目</v>
          </cell>
          <cell r="C160" t="str">
            <v>华苑科技园</v>
          </cell>
          <cell r="D160" t="str">
            <v>新建2处一类公共厕所</v>
          </cell>
          <cell r="E160" t="str">
            <v>方便群众</v>
          </cell>
          <cell r="F160">
            <v>400</v>
          </cell>
          <cell r="G160">
            <v>400</v>
          </cell>
          <cell r="H160">
            <v>340</v>
          </cell>
        </row>
        <row r="161">
          <cell r="B161" t="str">
            <v>高成道道路绿化项目</v>
          </cell>
          <cell r="C161" t="str">
            <v>渤龙湖片区</v>
          </cell>
          <cell r="D161" t="str">
            <v>完善高成道（高新三路-汉港路）约700米便道行道树及附属绿化，新建人行道面积约3000平方米，新建绿化面积约7000平方米</v>
          </cell>
          <cell r="E161" t="str">
            <v>提升区域景观环境</v>
          </cell>
          <cell r="F161">
            <v>390</v>
          </cell>
          <cell r="G161">
            <v>390</v>
          </cell>
          <cell r="H161">
            <v>130</v>
          </cell>
        </row>
        <row r="162">
          <cell r="B162" t="str">
            <v>高新区路灯设施完善</v>
          </cell>
          <cell r="C162" t="str">
            <v>渤龙湖片区</v>
          </cell>
          <cell r="D162" t="str">
            <v>创新大道、高新六路、渤龙大道、渤龙东道、惠达道等道路部分路段路灯安装</v>
          </cell>
          <cell r="E162" t="str">
            <v>保障该区域夜间安全出行，提升区域环境</v>
          </cell>
          <cell r="F162">
            <v>300</v>
          </cell>
          <cell r="G162">
            <v>300</v>
          </cell>
          <cell r="H162">
            <v>200</v>
          </cell>
        </row>
        <row r="163">
          <cell r="B163" t="str">
            <v>渤龙湖科技园公安监控完善项目</v>
          </cell>
          <cell r="C163" t="str">
            <v>渤龙湖科技园</v>
          </cell>
          <cell r="D163" t="str">
            <v>完善管线铺装，拆改闲置监控设施、路灯</v>
          </cell>
          <cell r="E163" t="str">
            <v>完善技防手段，保障区域夜间安全出行</v>
          </cell>
          <cell r="F163">
            <v>300</v>
          </cell>
          <cell r="G163">
            <v>300</v>
          </cell>
          <cell r="H163">
            <v>300</v>
          </cell>
        </row>
        <row r="164">
          <cell r="B164" t="str">
            <v>2022年高新区绿化垃圾处置中心</v>
          </cell>
          <cell r="C164" t="str">
            <v>渤龙湖片区</v>
          </cell>
          <cell r="D164" t="str">
            <v>绿化垃圾处置日处理量100吨</v>
          </cell>
          <cell r="E164" t="str">
            <v>提升区域绿化垃圾处理能力</v>
          </cell>
          <cell r="F164">
            <v>3500</v>
          </cell>
          <cell r="G164">
            <v>3500</v>
          </cell>
          <cell r="H164">
            <v>500</v>
          </cell>
        </row>
        <row r="165">
          <cell r="B165" t="str">
            <v>扩展区云山道以北区域道路景观绿化项目</v>
          </cell>
          <cell r="C165" t="str">
            <v>海洋片区</v>
          </cell>
          <cell r="D165" t="str">
            <v>紫光及振业等项目，22年起开始陆续交房，道路绿化现状仅为行道树，无人行道，随地块交付使用，逐步完善道路绿化人行道1.3万平</v>
          </cell>
          <cell r="E165" t="str">
            <v>提升区域景观环境</v>
          </cell>
          <cell r="F165">
            <v>520</v>
          </cell>
          <cell r="G165">
            <v>520</v>
          </cell>
          <cell r="H165">
            <v>450</v>
          </cell>
        </row>
        <row r="166">
          <cell r="B166" t="str">
            <v>吾悦华府项目黄山道北侧道路景观绿化项目</v>
          </cell>
          <cell r="C166" t="str">
            <v>海洋片区</v>
          </cell>
          <cell r="D166" t="str">
            <v>吾悦华府黄山道以北区域22年交房，现状无绿化铺装，新建绿地及铺装满足行人通行功能，提升景观效果面积约2.1万平</v>
          </cell>
          <cell r="E166" t="str">
            <v>提升区域景观环境</v>
          </cell>
          <cell r="F166">
            <v>850</v>
          </cell>
          <cell r="G166">
            <v>850</v>
          </cell>
          <cell r="H166">
            <v>780</v>
          </cell>
        </row>
        <row r="167">
          <cell r="B167" t="str">
            <v>海洋科技园两类设施建设项目</v>
          </cell>
          <cell r="C167" t="str">
            <v>海洋片区</v>
          </cell>
          <cell r="D167" t="str">
            <v>20个路口交通信号灯及3个路口电子警察建设</v>
          </cell>
          <cell r="E167" t="str">
            <v>提升交通出行安全</v>
          </cell>
          <cell r="F167">
            <v>2000</v>
          </cell>
          <cell r="G167">
            <v>2000</v>
          </cell>
          <cell r="H167">
            <v>1600</v>
          </cell>
        </row>
        <row r="168">
          <cell r="B168" t="str">
            <v>海洋科技园云山西道、海平路道路绿化项目</v>
          </cell>
          <cell r="C168" t="str">
            <v>海洋片区</v>
          </cell>
          <cell r="D168" t="str">
            <v>海洋科技园云山西道、海平路道路绿化项目，面积约8万平方米</v>
          </cell>
          <cell r="E168" t="str">
            <v>提升区域景观环境</v>
          </cell>
          <cell r="F168">
            <v>4000</v>
          </cell>
          <cell r="G168">
            <v>4000</v>
          </cell>
          <cell r="H168">
            <v>2500</v>
          </cell>
        </row>
        <row r="169">
          <cell r="B169" t="str">
            <v>海洋科技园高压走廊河道两侧新建绿地项目</v>
          </cell>
          <cell r="C169" t="str">
            <v>海洋片区</v>
          </cell>
          <cell r="D169" t="str">
            <v>新建高压走廊河道两侧绿地面积约100000平方米</v>
          </cell>
          <cell r="E169" t="str">
            <v>提升河道两侧景观效果</v>
          </cell>
          <cell r="F169">
            <v>3000</v>
          </cell>
          <cell r="G169">
            <v>3000</v>
          </cell>
          <cell r="H169">
            <v>300</v>
          </cell>
        </row>
        <row r="170">
          <cell r="B170" t="str">
            <v>总部公园二期工程</v>
          </cell>
          <cell r="C170" t="str">
            <v>海洋片区</v>
          </cell>
          <cell r="D170" t="str">
            <v>总部公园二期工程位于九大街以北，海洋建设大厦南侧，建设面积约4.2万㎡</v>
          </cell>
          <cell r="E170" t="str">
            <v>提升区域景观环境</v>
          </cell>
          <cell r="F170">
            <v>2500</v>
          </cell>
          <cell r="G170">
            <v>2500</v>
          </cell>
          <cell r="H170">
            <v>400</v>
          </cell>
        </row>
        <row r="171">
          <cell r="B171" t="str">
            <v>海洋科技园宁海路学校、新城吾悦住宅周边铺装绿化新建项目</v>
          </cell>
          <cell r="C171" t="str">
            <v>海洋片区</v>
          </cell>
          <cell r="D171" t="str">
            <v>海洋科技园宁海路学校、新城吾悦住宅周边铺装绿化，面积约0.93万平方米</v>
          </cell>
          <cell r="E171" t="str">
            <v>提升区域景观环境</v>
          </cell>
          <cell r="F171">
            <v>374</v>
          </cell>
          <cell r="G171">
            <v>374</v>
          </cell>
          <cell r="H171">
            <v>370</v>
          </cell>
        </row>
        <row r="172">
          <cell r="B172" t="str">
            <v>2023年渤龙湖科技园城市环境整治项目</v>
          </cell>
          <cell r="C172" t="str">
            <v>渤龙湖片区</v>
          </cell>
          <cell r="D172" t="str">
            <v>神舟大道、高新二路、海油大道、渤影路、次干路三十七、惠英路、龙祥道、高成道8条人行道、绿化</v>
          </cell>
          <cell r="E172" t="str">
            <v>提升区域景观环境</v>
          </cell>
          <cell r="F172">
            <v>4170.95</v>
          </cell>
          <cell r="G172">
            <v>4170.95</v>
          </cell>
          <cell r="H172">
            <v>2000</v>
          </cell>
        </row>
        <row r="173">
          <cell r="B173" t="str">
            <v>渤龙湖科技园西片区保障性租赁住房及配套设施项目</v>
          </cell>
          <cell r="C173" t="str">
            <v>渤龙湖片区</v>
          </cell>
          <cell r="D173" t="str">
            <v>保障性租赁住房、配套服务设施用房等，项目用地86246平方米，总建筑面积217492平方米。</v>
          </cell>
          <cell r="E173" t="str">
            <v>保障性租赁住房</v>
          </cell>
          <cell r="F173">
            <v>205764</v>
          </cell>
          <cell r="G173">
            <v>124270.54</v>
          </cell>
          <cell r="H173">
            <v>31403.41</v>
          </cell>
        </row>
        <row r="174">
          <cell r="B174" t="str">
            <v>华苑片区新奥保障性租赁住房及配套设施项目</v>
          </cell>
          <cell r="C174" t="str">
            <v>华苑片区</v>
          </cell>
          <cell r="D174" t="str">
            <v>总用地面积22148.24㎡，总计容面积44296.48㎡，容积率2.0，其中保障性租赁住房建筑面积42056.48㎡，商业建筑面积1800㎡，配套设施面积440㎡，地下建筑面积8560㎡，新建保障性租赁住房4栋及配套商业2栋。</v>
          </cell>
          <cell r="E174" t="str">
            <v>保障性租赁住房</v>
          </cell>
          <cell r="F174">
            <v>518000</v>
          </cell>
          <cell r="G174">
            <v>30000</v>
          </cell>
          <cell r="H174">
            <v>7500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项目表"/>
      <sheetName val="Sheet3"/>
    </sheetNames>
    <sheetDataSet>
      <sheetData sheetId="0"/>
      <sheetData sheetId="1">
        <row r="16">
          <cell r="B16" t="str">
            <v>云山西道、海平路道路、排水及照明工程</v>
          </cell>
          <cell r="C16" t="str">
            <v>海洋片区</v>
          </cell>
          <cell r="D16" t="str">
            <v>云山西道西起黑潴河，东至现状地道，道路全长约1102米，顺接段全长192.5米，规划红线宽50~60米，双向六车道；海平路南起云山西道，北至九大街，道路全长约490米，规划红线宽40米，双向六车道。新建车行道、人行道、雨水管道、污水管道、道路绿化、路灯、信号灯、电子警察、照明及配套供电等内容。</v>
          </cell>
          <cell r="E16" t="str">
            <v>完善区内交通路网和配套管线，为中环等项目提供基础实施配套</v>
          </cell>
          <cell r="F16">
            <v>18700</v>
          </cell>
          <cell r="G16">
            <v>4500</v>
          </cell>
          <cell r="H16">
            <v>128</v>
          </cell>
        </row>
        <row r="17">
          <cell r="B17" t="str">
            <v>康祥道道路、排水及照明工程</v>
          </cell>
          <cell r="C17" t="str">
            <v>海洋片区</v>
          </cell>
          <cell r="D17" t="str">
            <v>西起海御路，东至福全路,道路全长1302米，红线宽30米；新建约65m衔接段连接海御路，完善康祥道已建范围内路面结构、照明设施，人行道，非机动车道，绿化，交通等设施。</v>
          </cell>
          <cell r="E17" t="str">
            <v>完善区内交通路网和配套管线，改善交通环境</v>
          </cell>
          <cell r="F17">
            <v>8922</v>
          </cell>
          <cell r="G17">
            <v>200</v>
          </cell>
          <cell r="H17">
            <v>0</v>
          </cell>
        </row>
        <row r="18">
          <cell r="B18" t="str">
            <v>云山西道雨水泵站工程</v>
          </cell>
          <cell r="C18" t="str">
            <v>海洋片区</v>
          </cell>
          <cell r="D18" t="str">
            <v>雨水泵站21.5立方米/秒。工程选址于九大街与黑潴河交口东南侧，泵站四至范围为：西至黑潴河，东至规划边线，北至九大街，南至规划边线，泵站占地规模约5861.8平方米</v>
          </cell>
          <cell r="E18" t="str">
            <v>解决中环项目片区的排水</v>
          </cell>
          <cell r="F18">
            <v>13988</v>
          </cell>
          <cell r="G18">
            <v>3946</v>
          </cell>
          <cell r="H18">
            <v>0</v>
          </cell>
        </row>
        <row r="19">
          <cell r="B19" t="str">
            <v>庐山西道（第九大街）南侧排水工程</v>
          </cell>
          <cell r="C19" t="str">
            <v>海洋片区</v>
          </cell>
          <cell r="D19" t="str">
            <v>西起海御路，东至塘黄路。排水管线路径长约1100米。</v>
          </cell>
          <cell r="E19" t="str">
            <v>完善区内交通路网和配套管线</v>
          </cell>
          <cell r="F19">
            <v>6500</v>
          </cell>
          <cell r="G19">
            <v>4000</v>
          </cell>
          <cell r="H19">
            <v>1713</v>
          </cell>
        </row>
        <row r="20">
          <cell r="B20" t="str">
            <v>海御路道路、排水、照明工程</v>
          </cell>
          <cell r="C20" t="str">
            <v>海洋片区</v>
          </cell>
          <cell r="D20" t="str">
            <v>海御路南起云山西道，北至云山西道雨水泵站，道路全长约540m，规划道路等级为城市次干路，红线宽度30米，新建车行道、人行道、雨水管道、污水管道、道路绿化、路灯、信号灯、电子警察、照明及配套供电等内容。</v>
          </cell>
          <cell r="E20" t="str">
            <v>解决中环项目片区的排水及路网配套</v>
          </cell>
          <cell r="F20">
            <v>2500</v>
          </cell>
          <cell r="G20">
            <v>900</v>
          </cell>
          <cell r="H20">
            <v>0</v>
          </cell>
        </row>
        <row r="21">
          <cell r="B21" t="str">
            <v>云山道景观提升及管线切改工程</v>
          </cell>
          <cell r="C21" t="str">
            <v>海洋片区</v>
          </cell>
          <cell r="D21" t="str">
            <v>绿化景观提升，慢行系统改造，自来水、污水、通讯管线改造，智慧路灯，夜景灯光等，面积约10万平方米</v>
          </cell>
          <cell r="E21" t="str">
            <v>改善云山道两侧环境</v>
          </cell>
          <cell r="F21">
            <v>16246</v>
          </cell>
          <cell r="G21">
            <v>8300</v>
          </cell>
          <cell r="H21">
            <v>2928</v>
          </cell>
        </row>
        <row r="22">
          <cell r="B22" t="str">
            <v>海缘东路道路、排水、照明工程</v>
          </cell>
          <cell r="C22" t="str">
            <v>海洋片区</v>
          </cell>
          <cell r="D22" t="str">
            <v>海缘路至智祥道南，道路全长610米，新建车行道、人行道、雨水管道、污水管道、道路绿化、路灯、信号灯、电子警察、照明及配套供电等内容。</v>
          </cell>
          <cell r="E22" t="str">
            <v>完善区内交通路网和配套管线</v>
          </cell>
          <cell r="F22">
            <v>1800</v>
          </cell>
          <cell r="G22">
            <v>1229</v>
          </cell>
          <cell r="H22">
            <v>55</v>
          </cell>
        </row>
        <row r="23">
          <cell r="B23" t="str">
            <v>海慈路道路、排水及照明工程</v>
          </cell>
          <cell r="C23" t="str">
            <v>海洋片区</v>
          </cell>
          <cell r="D23" t="str">
            <v>海慈路南起华山道，北至国祥道，道路总长约512.8米，规划道路红线25米。新建车行道、人行道、雨水管道、污水管道、道路绿化、路灯、信号灯、电子警察、照明及配套供电等内容。</v>
          </cell>
          <cell r="E23" t="str">
            <v>为农垦保障房周边配套</v>
          </cell>
          <cell r="F23">
            <v>3858.79</v>
          </cell>
          <cell r="G23">
            <v>2104</v>
          </cell>
          <cell r="H23">
            <v>626</v>
          </cell>
        </row>
        <row r="24">
          <cell r="B24" t="str">
            <v>珍祥道道路、排水及照明工程</v>
          </cell>
          <cell r="C24" t="str">
            <v>海洋片区</v>
          </cell>
          <cell r="D24" t="str">
            <v>珍祥道西起捷畅路，东至西中环，道路总长约930米，规划红线20米。新建车行道、人行道、雨水管道、污水管道、道路绿化、路灯、信号灯、电子警察、照明及配套供电等内容。</v>
          </cell>
          <cell r="E24" t="str">
            <v>为农垦保障房周边配套</v>
          </cell>
          <cell r="F24">
            <v>4004.55</v>
          </cell>
          <cell r="G24">
            <v>2344</v>
          </cell>
          <cell r="H24">
            <v>633</v>
          </cell>
        </row>
        <row r="25">
          <cell r="B25" t="str">
            <v>金祥道道路、排水及照明工程</v>
          </cell>
          <cell r="C25" t="str">
            <v>海洋片区</v>
          </cell>
          <cell r="D25" t="str">
            <v>金祥道西起规划海川路，东至现状西中环辅道；道路全长450米，规划红线30米，新建车行道、人行道、雨水管道、污水管道、道路绿化、路灯、信号灯、电子警察、照明及配套供电等内容。</v>
          </cell>
          <cell r="E25" t="str">
            <v>为征收农垦土地而做的配套</v>
          </cell>
          <cell r="F25">
            <v>4010</v>
          </cell>
          <cell r="G25">
            <v>2025</v>
          </cell>
          <cell r="H25">
            <v>0</v>
          </cell>
        </row>
        <row r="26">
          <cell r="B26" t="str">
            <v>国祥道道路、排水及照明工程（二期）</v>
          </cell>
          <cell r="C26" t="str">
            <v>海洋片区</v>
          </cell>
          <cell r="D26" t="str">
            <v>海川路至西中环；道路全长585米，规划红线60米。新建车行道、人行道、雨水管道、污水管道、道路绿化、路灯、信号灯、电子警察、照明及配套供电等内容。</v>
          </cell>
          <cell r="E26" t="str">
            <v>为征收农垦土地而做的配套</v>
          </cell>
          <cell r="F26">
            <v>13565</v>
          </cell>
          <cell r="G26">
            <v>10108</v>
          </cell>
          <cell r="H26">
            <v>0</v>
          </cell>
        </row>
        <row r="27">
          <cell r="B27" t="str">
            <v>海川路填土工程</v>
          </cell>
          <cell r="C27" t="str">
            <v>海洋片区</v>
          </cell>
          <cell r="D27" t="str">
            <v>海川路道路全长1257米，路基填土约25万立方米，挖方约13万立方米。</v>
          </cell>
          <cell r="E27" t="str">
            <v>为相应道路施工的基础性工程</v>
          </cell>
          <cell r="F27">
            <v>1400</v>
          </cell>
          <cell r="G27">
            <v>840</v>
          </cell>
          <cell r="H27">
            <v>0</v>
          </cell>
        </row>
        <row r="28">
          <cell r="B28" t="str">
            <v>国祥道道路、排水及照明工程</v>
          </cell>
          <cell r="C28" t="str">
            <v>海洋片区</v>
          </cell>
          <cell r="D28" t="str">
            <v>国祥道西起宁海路口东侧，东至吉海路，全长约385米，规划红线40米。新建车行道、人行道、雨水管道、污水管道、道路绿化、路灯、信号灯、电子警察、照明及配套供电等内容。</v>
          </cell>
          <cell r="E28" t="str">
            <v>为国威、立联信项目周边配套</v>
          </cell>
          <cell r="F28">
            <v>7164</v>
          </cell>
          <cell r="G28">
            <v>5000</v>
          </cell>
          <cell r="H28">
            <v>0</v>
          </cell>
        </row>
        <row r="29">
          <cell r="B29" t="str">
            <v>吉海路道路、排水及照明工程</v>
          </cell>
          <cell r="C29" t="str">
            <v>海洋片区</v>
          </cell>
          <cell r="D29" t="str">
            <v>吉海路北起天祥道，南至华山道，总长约655米，规划红线20米。新建车行道、人行道、雨水管道、污水管道、道路绿化、路灯、信号灯、电子警察、照明及配套供电等内容。</v>
          </cell>
          <cell r="E29" t="str">
            <v>为国威、立联信项目周边配套</v>
          </cell>
          <cell r="F29">
            <v>5844</v>
          </cell>
          <cell r="G29">
            <v>3000</v>
          </cell>
          <cell r="H29">
            <v>0</v>
          </cell>
        </row>
        <row r="30">
          <cell r="B30" t="str">
            <v>吉海路雨水泵站工程</v>
          </cell>
          <cell r="C30" t="str">
            <v>海洋片区</v>
          </cell>
          <cell r="D30" t="str">
            <v>项目位于吉海道与天祥道交口西南角地块，新建雨水泵池一座，设计流量13.5m3/s；调蓄池一座，附属用房一座、排水明渠650米，以及电力供电安装。</v>
          </cell>
          <cell r="E30" t="str">
            <v>解决立联信项目片区的排水</v>
          </cell>
          <cell r="F30">
            <v>10390</v>
          </cell>
          <cell r="G30">
            <v>4000</v>
          </cell>
          <cell r="H30">
            <v>0</v>
          </cell>
        </row>
        <row r="31">
          <cell r="B31" t="str">
            <v>宁海路与第九大街交通节点工程</v>
          </cell>
          <cell r="C31" t="str">
            <v>海洋片区</v>
          </cell>
          <cell r="D31" t="str">
            <v>机动车道21811平方米；侧分带绿化16222平方米，人行道7294平方米；雨水管道2000米，污水管道980米；路灯80基</v>
          </cell>
          <cell r="E31" t="str">
            <v>完善区内交通路网和配套管线</v>
          </cell>
          <cell r="F31">
            <v>7000</v>
          </cell>
          <cell r="G31">
            <v>6500</v>
          </cell>
          <cell r="H31">
            <v>168</v>
          </cell>
        </row>
        <row r="32">
          <cell r="B32" t="str">
            <v>锦江路与庐山道辅路道路、排水、照明工程</v>
          </cell>
          <cell r="C32" t="str">
            <v>海洋片区</v>
          </cell>
          <cell r="D32" t="str">
            <v>锦江路道路长268米，第九大街辅道道路长590米。新建车行道、人行道、雨水管道、污水管道、道路绿化、路灯、信号灯、电子警察、照明及配套供电等内容。</v>
          </cell>
          <cell r="E32" t="str">
            <v>完善区内交通路网和配套管线，为中环等项目提供基础实施配套</v>
          </cell>
          <cell r="F32">
            <v>7100</v>
          </cell>
          <cell r="G32">
            <v>200</v>
          </cell>
          <cell r="H32">
            <v>0</v>
          </cell>
        </row>
        <row r="33">
          <cell r="B33" t="str">
            <v>房山道道路、排水及照明工程</v>
          </cell>
          <cell r="C33" t="str">
            <v>海洋片区</v>
          </cell>
          <cell r="D33" t="str">
            <v>房山道西起威海路，东至靖海路全长约315米，规划红线18米。新建车行道、人行道、雨水管道、污水管道、道路绿化、路灯、信号灯、电子警察、照明及配套供电等内容。</v>
          </cell>
          <cell r="E33" t="str">
            <v>完善区内交通路网和配套管线，改善交通环境</v>
          </cell>
          <cell r="F33">
            <v>760</v>
          </cell>
          <cell r="G33">
            <v>700</v>
          </cell>
          <cell r="H33">
            <v>24</v>
          </cell>
        </row>
        <row r="34">
          <cell r="B34" t="str">
            <v>房山道配套交通信号设施工程</v>
          </cell>
          <cell r="C34" t="str">
            <v>海洋片区</v>
          </cell>
          <cell r="D34" t="str">
            <v>房山道与威海路、靖海路交叉口，新建信号灯，电子警察。</v>
          </cell>
          <cell r="E34" t="str">
            <v>完善区内交通路网和配套管线，改善交通环境</v>
          </cell>
          <cell r="F34">
            <v>367</v>
          </cell>
          <cell r="G34">
            <v>357</v>
          </cell>
          <cell r="H34">
            <v>0</v>
          </cell>
        </row>
        <row r="35">
          <cell r="B35" t="str">
            <v>宁车沽桥与滨宇东道交通节点工程</v>
          </cell>
          <cell r="C35" t="str">
            <v>海洋片区</v>
          </cell>
          <cell r="D35" t="str">
            <v>道路全长约1100米。新建车行道、人行道、雨水管道、污水管道、路灯、信号灯、电子警察等。</v>
          </cell>
          <cell r="E35" t="str">
            <v>完善区内交通路网和配套管线</v>
          </cell>
          <cell r="F35">
            <v>5615</v>
          </cell>
          <cell r="G35">
            <v>200</v>
          </cell>
          <cell r="H35">
            <v>0</v>
          </cell>
        </row>
        <row r="36">
          <cell r="B36" t="str">
            <v>海洋科技园5号雨水泵站工程</v>
          </cell>
          <cell r="C36" t="str">
            <v>海洋片区</v>
          </cell>
          <cell r="D36" t="str">
            <v>雨水泵站26立方米/秒。工程选址于九大街与海德北路东北侧，泵站四至范围为：西至海德北路，东至规划边线，南至九大街，北至规划边线，泵站占地规模约6998平方米</v>
          </cell>
          <cell r="E36" t="str">
            <v>解决高铁西侧片区的排水</v>
          </cell>
          <cell r="F36">
            <v>24793</v>
          </cell>
          <cell r="G36">
            <v>100</v>
          </cell>
          <cell r="H36">
            <v>0</v>
          </cell>
        </row>
        <row r="37">
          <cell r="B37" t="str">
            <v>塘沽一中周边路网工程</v>
          </cell>
          <cell r="C37" t="str">
            <v>海洋片区</v>
          </cell>
          <cell r="D37" t="str">
            <v>新建规划道路一（453米）与规划道路二（278米）两条次干路，红线宽度为30米，以及排水、电气、交通、绿化等配套设施。</v>
          </cell>
          <cell r="E37" t="str">
            <v>塘沽一中配套
完善市政路网</v>
          </cell>
          <cell r="F37">
            <v>6204.45</v>
          </cell>
          <cell r="G37">
            <v>2100</v>
          </cell>
          <cell r="H37">
            <v>0</v>
          </cell>
        </row>
        <row r="38">
          <cell r="B38" t="str">
            <v>天祥道雨水泵站</v>
          </cell>
          <cell r="C38" t="str">
            <v>海洋片区</v>
          </cell>
          <cell r="D38" t="str">
            <v>雨水泵站规模27m3/s，工程选址于天祥道与金江北路东北侧，泵站四至范围为：西至金江北路，东至规划边线，南至天祥道，北至规划边线，泵站占地规模约7860平方米。</v>
          </cell>
          <cell r="E38" t="str">
            <v>按规划完善排水系统。</v>
          </cell>
          <cell r="F38">
            <v>20335.02</v>
          </cell>
          <cell r="G38">
            <v>6800</v>
          </cell>
          <cell r="H38">
            <v>0</v>
          </cell>
        </row>
        <row r="39">
          <cell r="B39" t="str">
            <v>厦门路北延工程</v>
          </cell>
          <cell r="C39" t="str">
            <v>海洋片区</v>
          </cell>
          <cell r="D39" t="str">
            <v>南至天祥道，北至规划支路七，新建主干路约280米，红线宽度为50米，以及排水、电气、交通、绿化等配套设施。</v>
          </cell>
          <cell r="E39" t="str">
            <v>完善市政网架结构</v>
          </cell>
          <cell r="F39">
            <v>3948.92</v>
          </cell>
          <cell r="G39">
            <v>1300</v>
          </cell>
          <cell r="H39">
            <v>0</v>
          </cell>
        </row>
        <row r="40">
          <cell r="B40" t="str">
            <v>海川路(华山道-国祥道)道路、排水及配套设施工程</v>
          </cell>
          <cell r="C40" t="str">
            <v>海洋片区</v>
          </cell>
          <cell r="D40" t="str">
            <v>南起华山道，北至规划国祥道；道路全长585米，规划红线50米。新建车行道、人行道、雨水管道、污水管道、道路绿化、路灯、信号灯、电子警察、照明及配套供电等内容。</v>
          </cell>
          <cell r="E40" t="str">
            <v>为征收农垦土地而做的配套</v>
          </cell>
          <cell r="F40">
            <v>7115.13</v>
          </cell>
          <cell r="G40">
            <v>3775</v>
          </cell>
          <cell r="H40">
            <v>0</v>
          </cell>
        </row>
        <row r="41">
          <cell r="B41" t="str">
            <v>天祥道（新北路-威海路）道路、排水及配套设施工程</v>
          </cell>
          <cell r="C41" t="str">
            <v>海洋片区</v>
          </cell>
          <cell r="D41" t="str">
            <v>道路全长约3630m，红线宽度37m；新建车行道、人行道、雨水管道、污水管道、道路绿化、路灯、信号灯、电子警察等内容。</v>
          </cell>
          <cell r="E41" t="str">
            <v>完善区内交通路网和配套管线，为联合矿产等项目提供基础实施配套</v>
          </cell>
          <cell r="F41">
            <v>60838</v>
          </cell>
          <cell r="G41">
            <v>200</v>
          </cell>
          <cell r="H41">
            <v>0</v>
          </cell>
        </row>
        <row r="42">
          <cell r="B42" t="str">
            <v>滨海站东南地块市政配套交通设施及人行道改造工程</v>
          </cell>
          <cell r="C42" t="str">
            <v>海洋片区</v>
          </cell>
          <cell r="D42" t="str">
            <v>新建海绵结构人行道7360㎡，破除旧人行道，更换行道树。新建信号灯，新建电子警察等内容。</v>
          </cell>
          <cell r="E42" t="str">
            <v>完善区内交通路网和配套管线，改善交通环境</v>
          </cell>
          <cell r="F42">
            <v>764</v>
          </cell>
          <cell r="G42">
            <v>764</v>
          </cell>
          <cell r="H42">
            <v>0</v>
          </cell>
        </row>
        <row r="43">
          <cell r="B43" t="str">
            <v>海川路（国祥道-天祥道）道路、排水及配套设施工程</v>
          </cell>
          <cell r="C43" t="str">
            <v>海洋片区</v>
          </cell>
          <cell r="D43" t="str">
            <v>道路全长727米，规划红线50米；新建车行道、人行道、雨水管道、污水管道、道路绿化、路灯、信号灯、电子警察等内容。</v>
          </cell>
          <cell r="E43" t="str">
            <v>完善津秦高铁以东农垦片区市政设施建设。</v>
          </cell>
          <cell r="F43">
            <v>10000</v>
          </cell>
          <cell r="G43">
            <v>100</v>
          </cell>
          <cell r="H43">
            <v>0</v>
          </cell>
        </row>
        <row r="44">
          <cell r="B44" t="str">
            <v>国祥道（西中环-宁海路）道路、排水及配套设施工程</v>
          </cell>
          <cell r="C44" t="str">
            <v>海洋片区</v>
          </cell>
          <cell r="D44" t="str">
            <v>道路全长335m，红线宽度60m；新建车行道、人行道、雨水管道、污水管道、道路绿化、路灯、信号灯、电子警察等内容。</v>
          </cell>
          <cell r="E44" t="str">
            <v>完善区内交通路网和配套管线，改善交通环境</v>
          </cell>
          <cell r="F44">
            <v>7490</v>
          </cell>
          <cell r="G44">
            <v>100</v>
          </cell>
          <cell r="H44">
            <v>0</v>
          </cell>
        </row>
        <row r="45">
          <cell r="B45" t="str">
            <v>金祥道（西中环至吉海路）道路、排水及配套设施工程</v>
          </cell>
          <cell r="C45" t="str">
            <v>海洋片区</v>
          </cell>
          <cell r="D45" t="str">
            <v>道路全长640m，红线宽度30m；新建车行道、人行道、雨水管道、污水管道、道路绿化、路灯、信号灯、电子警察等内容。</v>
          </cell>
          <cell r="E45" t="str">
            <v>完善区内交通路网和配套管线，改善交通环境</v>
          </cell>
          <cell r="F45">
            <v>6678</v>
          </cell>
          <cell r="G45">
            <v>100</v>
          </cell>
          <cell r="H45">
            <v>0</v>
          </cell>
        </row>
        <row r="46">
          <cell r="B46" t="str">
            <v>海平路（云山西道-滨宇道）道路、排水及配套设施工程</v>
          </cell>
          <cell r="C46" t="str">
            <v>海洋片区</v>
          </cell>
          <cell r="D46" t="str">
            <v>道路全长570m，红线宽度50m；新建车行道、人行道、雨水管道、污水管道、道路绿化、路灯、信号灯、电子警察等内容。</v>
          </cell>
          <cell r="E46" t="str">
            <v>完善区内交通路网和配套管线，改善交通环境</v>
          </cell>
          <cell r="F46">
            <v>7867</v>
          </cell>
          <cell r="G46">
            <v>100</v>
          </cell>
          <cell r="H46">
            <v>0</v>
          </cell>
        </row>
        <row r="47">
          <cell r="B47" t="str">
            <v>乐祥西道（德全路至海平路）道路、排水及配套设施工程</v>
          </cell>
          <cell r="C47" t="str">
            <v>海洋片区</v>
          </cell>
          <cell r="D47" t="str">
            <v>道路全长约0.7千米，红线宽度25m；新建车行道、人行道、雨水管道、污水管道、道路绿化、路灯、信号灯、电子警察等内容。</v>
          </cell>
          <cell r="E47" t="str">
            <v>完善区内交通路网和配套管线，改善交通环境</v>
          </cell>
          <cell r="F47">
            <v>4833</v>
          </cell>
          <cell r="G47">
            <v>100</v>
          </cell>
          <cell r="H47">
            <v>0</v>
          </cell>
        </row>
        <row r="48">
          <cell r="B48" t="str">
            <v>滨宇道（高铁段衔接）道路、排水及配套设施工程</v>
          </cell>
          <cell r="C48" t="str">
            <v>海洋片区</v>
          </cell>
          <cell r="D48" t="str">
            <v>东起德全路西至海平路，新建道路全长540m，红线宽度30m；新建车行道、人行道、雨水管道、污水管道、道路绿化、路灯、信号灯、电子警察等内容。</v>
          </cell>
          <cell r="E48" t="str">
            <v>完善区内交通路网和配套管线，改善交通环境</v>
          </cell>
          <cell r="F48">
            <v>5515</v>
          </cell>
          <cell r="G48">
            <v>100</v>
          </cell>
          <cell r="H48">
            <v>0</v>
          </cell>
        </row>
        <row r="49">
          <cell r="B49" t="str">
            <v>国祥西道（海川路-安德路）道路、排水及配套设施工程</v>
          </cell>
          <cell r="C49" t="str">
            <v>海洋片区</v>
          </cell>
          <cell r="D49" t="str">
            <v>道路全长约0.9千米，红线宽度60m；新建车行道、人行道、雨水管道、污水管道、地道泵站、道路绿化、路灯、信号灯、电子警察等内容。</v>
          </cell>
          <cell r="E49" t="str">
            <v>完善区内交通路网和配套管线，改善交通环境</v>
          </cell>
          <cell r="F49">
            <v>12987</v>
          </cell>
          <cell r="G49">
            <v>7500</v>
          </cell>
          <cell r="H49">
            <v>0</v>
          </cell>
        </row>
        <row r="50">
          <cell r="B50" t="str">
            <v>国祥西道(安德路-海德路)道路、排水及配套设施工程</v>
          </cell>
          <cell r="C50" t="str">
            <v>海洋片区</v>
          </cell>
          <cell r="D50" t="str">
            <v>道路全长约0.8千米，红线宽度60m；新建车行道、人行道、雨水管道、污水管道、路灯、信号灯、电子警察等内容。</v>
          </cell>
          <cell r="E50" t="str">
            <v>为征收农垦土地而做的配套</v>
          </cell>
          <cell r="F50">
            <v>18683</v>
          </cell>
          <cell r="G50">
            <v>8500</v>
          </cell>
          <cell r="H50">
            <v>0</v>
          </cell>
        </row>
        <row r="51">
          <cell r="B51" t="str">
            <v>丰祥道(海德路-海平路)道路、排水及配套设施工程</v>
          </cell>
          <cell r="C51" t="str">
            <v>海洋片区</v>
          </cell>
          <cell r="D51" t="str">
            <v>道路全长775m，红线宽度40m；新建车行道、人行道、雨水管道、污水管道、道路绿化、路灯、信号灯、电子警察等内容。</v>
          </cell>
          <cell r="E51" t="str">
            <v>为征收农垦土地而做的配套</v>
          </cell>
          <cell r="F51">
            <v>8712</v>
          </cell>
          <cell r="G51">
            <v>100</v>
          </cell>
          <cell r="H51">
            <v>0</v>
          </cell>
        </row>
        <row r="52">
          <cell r="B52" t="str">
            <v>海德路（荣祥道-国祥西道）道路、排水及配套设施工程</v>
          </cell>
          <cell r="C52" t="str">
            <v>海洋片区</v>
          </cell>
          <cell r="D52" t="str">
            <v>道路全长930m，红线宽度50m；新建车行道、人行道、雨水管道、污水管道、道路绿化、路灯、信号灯、电子警察等内容。</v>
          </cell>
          <cell r="E52" t="str">
            <v>为征收农垦土地而做的配套</v>
          </cell>
          <cell r="F52">
            <v>24883</v>
          </cell>
          <cell r="G52">
            <v>7000</v>
          </cell>
          <cell r="H52">
            <v>0</v>
          </cell>
        </row>
        <row r="53">
          <cell r="B53" t="str">
            <v>海德路（荣祥道-地道）道路、排水及配套设施工程</v>
          </cell>
          <cell r="C53" t="str">
            <v>海洋片区</v>
          </cell>
          <cell r="D53" t="str">
            <v>道路全长880m，红线宽度50m；新建车行道、人行道、雨水管道、污水管道、道路绿化、路灯、信号灯、电子警察等内容。</v>
          </cell>
          <cell r="E53" t="str">
            <v>完善区内交通路网和配套管线，</v>
          </cell>
          <cell r="F53">
            <v>22854</v>
          </cell>
          <cell r="G53">
            <v>100</v>
          </cell>
          <cell r="H53">
            <v>0</v>
          </cell>
        </row>
        <row r="54">
          <cell r="B54" t="str">
            <v>荣祥道（海德路-海御路）道路、排水及配套设施工程</v>
          </cell>
          <cell r="C54" t="str">
            <v>海洋片区</v>
          </cell>
          <cell r="D54" t="str">
            <v>道路全长1620m，红线宽度40m；新建车行道、人行道、雨水管道、污水管道、道路绿化、路灯、信号灯、电子警察、照明箱变及配套10kV电缆等内容。</v>
          </cell>
          <cell r="E54" t="str">
            <v>完善区内交通路网和配套管线</v>
          </cell>
          <cell r="F54">
            <v>17708</v>
          </cell>
          <cell r="G54">
            <v>100</v>
          </cell>
          <cell r="H54">
            <v>0</v>
          </cell>
        </row>
        <row r="55">
          <cell r="B55" t="str">
            <v>国祥西道(海德路-海平路)道路、排水及配套设施工程</v>
          </cell>
          <cell r="C55" t="str">
            <v>海洋片区</v>
          </cell>
          <cell r="D55" t="str">
            <v>道路全长约0.8千米，红线宽度40m；新建车行道、人行道、雨水管道、污水管道、照明箱变及配套电缆、路灯、信号灯、电子警察等内容。</v>
          </cell>
          <cell r="E55" t="str">
            <v>完善区内交通路网和配套管线，改善交通环境</v>
          </cell>
          <cell r="F55">
            <v>14046</v>
          </cell>
          <cell r="G55">
            <v>100</v>
          </cell>
          <cell r="H55">
            <v>0</v>
          </cell>
        </row>
        <row r="56">
          <cell r="B56" t="str">
            <v>捷运路（天祥道-国祥西道） 道路、排水及配套设施工程</v>
          </cell>
          <cell r="C56" t="str">
            <v>海洋片区</v>
          </cell>
          <cell r="D56" t="str">
            <v>道路全长约 650m，红线宽度15m，新建车行道、人行道、雨水管道、污水管道、道路绿化、路灯、信号灯、电子警察等内容。</v>
          </cell>
          <cell r="E56" t="str">
            <v>完善区内交通路网和配套管线，改善交通环境</v>
          </cell>
          <cell r="F56">
            <v>4554</v>
          </cell>
          <cell r="G56">
            <v>1800</v>
          </cell>
          <cell r="H56">
            <v>0</v>
          </cell>
        </row>
        <row r="57">
          <cell r="B57" t="str">
            <v>安贵路（天祥道-国祥西道） 道路、排水及配套设施工程</v>
          </cell>
          <cell r="C57" t="str">
            <v>海洋片区</v>
          </cell>
          <cell r="D57" t="str">
            <v>道路全长约753m，红线宽度30m，新建车行道、人行道、雨水管道、污水管道、道路绿化、路灯、信号灯、电子警察等内容。</v>
          </cell>
          <cell r="E57" t="str">
            <v>完善区内交通路网和配套管线，改善交通环境</v>
          </cell>
          <cell r="F57">
            <v>8033</v>
          </cell>
          <cell r="G57">
            <v>3000</v>
          </cell>
          <cell r="H57">
            <v>0</v>
          </cell>
        </row>
        <row r="58">
          <cell r="B58" t="str">
            <v>海洋科技园力神地块临时道路工程</v>
          </cell>
          <cell r="C58" t="str">
            <v>海洋片区</v>
          </cell>
          <cell r="D58" t="str">
            <v>修建临时道路2470米，车行道面积21300平方米。</v>
          </cell>
          <cell r="E58" t="str">
            <v>高铁西区域地块临时道路</v>
          </cell>
          <cell r="F58">
            <v>500</v>
          </cell>
          <cell r="G58">
            <v>400</v>
          </cell>
          <cell r="H58">
            <v>105</v>
          </cell>
        </row>
        <row r="59">
          <cell r="B59" t="str">
            <v>力神地块临时泵点工程</v>
          </cell>
          <cell r="C59" t="str">
            <v>海洋片区</v>
          </cell>
          <cell r="D59" t="str">
            <v>临时污水泵点建设混凝土泵井1座，安装潜水泵2台，敷设DN300出水管道约650米及临时电缆；临时雨水泵点建设混凝土泵井1座，安装轴流泵3台，敷设DN1800管道约100米及临时电缆；临时地道雨水泵点安装潜水泵2台，敷设出水管道及临时电缆；临时泵点建成前的抽排水运营维护。</v>
          </cell>
          <cell r="E59" t="str">
            <v>临时排放高铁西区域雨污水</v>
          </cell>
          <cell r="F59">
            <v>1400</v>
          </cell>
          <cell r="G59">
            <v>800</v>
          </cell>
          <cell r="H59">
            <v>0</v>
          </cell>
        </row>
        <row r="60">
          <cell r="B60" t="str">
            <v>海御路、云山西道排水工程（中环DW项目专用管道）</v>
          </cell>
          <cell r="C60" t="str">
            <v>海洋片区</v>
          </cell>
          <cell r="D60" t="str">
            <v>海御路：d600污水管道828米；d1650-d2400雨水管道888米，云山西道：d600污水管道492米。</v>
          </cell>
          <cell r="E60" t="str">
            <v>本项目为配合天津滨海高新区海洋科技园中环DW项目建设，为后期开发提供便利条件，提前规划排水管线。</v>
          </cell>
          <cell r="F60">
            <v>4814.62</v>
          </cell>
          <cell r="G60">
            <v>2500</v>
          </cell>
          <cell r="H60">
            <v>988</v>
          </cell>
        </row>
        <row r="61">
          <cell r="B61" t="str">
            <v>黄山道（海川路-西中环）道路排水照明工程</v>
          </cell>
          <cell r="C61" t="str">
            <v>海洋片区</v>
          </cell>
          <cell r="D61" t="str">
            <v>黄山道西起海川路，向东止于西中环，城市次干路。道路总长约760米，规划红线30米。新建机动车行道、人行道、非机动车道、雨水管道、污水管到、路灯、信号灯、电子警察等内容。</v>
          </cell>
          <cell r="E61" t="str">
            <v>完善区域内交通路网及配套管线，改善交通环境。</v>
          </cell>
          <cell r="F61">
            <v>7708.77</v>
          </cell>
          <cell r="G61">
            <v>2600</v>
          </cell>
          <cell r="H61">
            <v>0</v>
          </cell>
        </row>
        <row r="62">
          <cell r="B62" t="str">
            <v>宁海西路 (华山道-万荣大道) 道路、排水及配套设施工程</v>
          </cell>
          <cell r="C62" t="str">
            <v>海洋片区</v>
          </cell>
          <cell r="D62" t="str">
            <v>新建支路约472米，红线宽度为20米，以及排水、电气、交通、绿化等配套设施。</v>
          </cell>
          <cell r="E62" t="str">
            <v>完善市政网架结构</v>
          </cell>
          <cell r="F62">
            <v>3996.38</v>
          </cell>
          <cell r="G62">
            <v>1400</v>
          </cell>
          <cell r="H62">
            <v>0</v>
          </cell>
        </row>
        <row r="63">
          <cell r="B63" t="str">
            <v>海平路（荣祥道-第九大街）道路、排水及配套设施工程</v>
          </cell>
          <cell r="C63" t="str">
            <v>海洋片区</v>
          </cell>
          <cell r="D63" t="str">
            <v>新建40米宽城市主干路650米，其中下穿瑞祥道处实施一处65米的地道，两侧为U型槽共计420米，同步实施雨污水管道、路灯及附属设施</v>
          </cell>
          <cell r="E63" t="str">
            <v>完善市政网架结构</v>
          </cell>
          <cell r="F63">
            <v>31613.37</v>
          </cell>
          <cell r="G63">
            <v>11000</v>
          </cell>
          <cell r="H63">
            <v>0</v>
          </cell>
        </row>
        <row r="64">
          <cell r="B64" t="str">
            <v>海平路（国祥西道-荣祥道）
道路、排水及配套设施工程</v>
          </cell>
          <cell r="C64" t="str">
            <v>海洋片区</v>
          </cell>
          <cell r="D64" t="str">
            <v>新建40米宽城市主干路920米，沿线与丰祥道平面交叉，同步实施雨污水管道、路灯及附属设施</v>
          </cell>
          <cell r="E64" t="str">
            <v>完善市政网架结构</v>
          </cell>
          <cell r="F64">
            <v>14728.74</v>
          </cell>
          <cell r="G64">
            <v>5000</v>
          </cell>
          <cell r="H64">
            <v>0</v>
          </cell>
        </row>
        <row r="65">
          <cell r="B65" t="str">
            <v>威海路（云山道-滨海学院一期北侧）道路、排水及配套设施工程</v>
          </cell>
          <cell r="C65" t="str">
            <v>海洋片区</v>
          </cell>
          <cell r="D65" t="str">
            <v>新建40米宽城市主干路350米，同步实施雨污水管道、路灯及附属设施</v>
          </cell>
          <cell r="E65" t="str">
            <v>完善市政网架结构</v>
          </cell>
          <cell r="F65">
            <v>4968.72</v>
          </cell>
          <cell r="G65">
            <v>1700</v>
          </cell>
          <cell r="H65">
            <v>0</v>
          </cell>
        </row>
        <row r="66">
          <cell r="B66" t="str">
            <v>黄山道（威海路-厦门路）贯通工程</v>
          </cell>
          <cell r="C66" t="str">
            <v>海洋片区</v>
          </cell>
          <cell r="D66" t="str">
            <v>本段黄山道西起威海路，向东止于厦门路，是滨海高新区海洋科技园内东西向城市次干路，修建道路总长约560米，规划红线30米，新建机动车行道、人行道、非机动车道、雨水管道、污水管到、路灯、信号灯、电子警察，电力切改等内容。</v>
          </cell>
          <cell r="E66" t="str">
            <v>完善区域内交通路网及配套管线，改善交通环境。</v>
          </cell>
          <cell r="F66">
            <v>20327.94</v>
          </cell>
          <cell r="G66">
            <v>6800</v>
          </cell>
          <cell r="H66">
            <v>0</v>
          </cell>
        </row>
        <row r="67">
          <cell r="B67" t="str">
            <v>宝祥道（宁海东路-吉海路）、宁海东路（万荣大街-宝祥道）道路、排水及配套设施工程</v>
          </cell>
          <cell r="C67" t="str">
            <v>海洋片区</v>
          </cell>
          <cell r="D67" t="str">
            <v>宝祥道西起宁海东路，东至吉海路，修建道路总长约170米，宁海东路南起万荣大街北至宝祥道，修建道路总长约155米，规划红线20米新建车行道、人行道、雨水管道、污水管到、路灯、信号灯、电子警察等内容</v>
          </cell>
          <cell r="E67" t="str">
            <v>完善区域内交通路网及配套管线，改善交通环境。</v>
          </cell>
          <cell r="F67">
            <v>1873.91</v>
          </cell>
          <cell r="G67">
            <v>974</v>
          </cell>
          <cell r="H67">
            <v>0</v>
          </cell>
        </row>
        <row r="68">
          <cell r="B68" t="str">
            <v>滨海科技园外排泵站、外排河道及沿线桥涵</v>
          </cell>
          <cell r="C68" t="str">
            <v>渤龙湖片区</v>
          </cell>
          <cell r="D68" t="str">
            <v>泵站规模为20.11立方米/秒，改造河道1.2千米,加固大堤1千米等</v>
          </cell>
          <cell r="E68" t="str">
            <v>外排水设施</v>
          </cell>
          <cell r="F68">
            <v>10000</v>
          </cell>
          <cell r="G68">
            <v>1800</v>
          </cell>
          <cell r="H68">
            <v>0</v>
          </cell>
        </row>
        <row r="69">
          <cell r="B69" t="str">
            <v>规划次干路三十七（惠全道-创新大道）道路及排水工程</v>
          </cell>
          <cell r="C69" t="str">
            <v>渤龙湖片区</v>
          </cell>
          <cell r="D69" t="str">
            <v>惠全道至创新大道，长0.38千米，红线宽度20米，雨水管线320米，污水管线340米。</v>
          </cell>
          <cell r="E69" t="str">
            <v>高新第一学校西侧住宅地配套道路</v>
          </cell>
          <cell r="F69">
            <v>2195</v>
          </cell>
          <cell r="G69">
            <v>600</v>
          </cell>
          <cell r="H69">
            <v>600</v>
          </cell>
        </row>
        <row r="70">
          <cell r="B70" t="str">
            <v>渤影路（惠才道-创新大道）道路排水及桥涵工程</v>
          </cell>
          <cell r="C70" t="str">
            <v>渤龙湖片区</v>
          </cell>
          <cell r="D70" t="str">
            <v>惠才道-创新大道，0.38千米，宽度12米，含桥梁一座，含全线道路工程，排水工程及桥梁工程</v>
          </cell>
          <cell r="E70" t="str">
            <v>配套道路</v>
          </cell>
          <cell r="F70">
            <v>1916</v>
          </cell>
          <cell r="G70">
            <v>800</v>
          </cell>
          <cell r="H70">
            <v>0</v>
          </cell>
        </row>
        <row r="71">
          <cell r="B71" t="str">
            <v>惠英道（高新六路～中心庄路）道路排水及市政配套工程</v>
          </cell>
          <cell r="C71" t="str">
            <v>渤龙湖片区</v>
          </cell>
          <cell r="D71" t="str">
            <v>高新六路至中心庄路，1.49千米，红线宽20米，含道路附属设施及交通两类设施</v>
          </cell>
          <cell r="E71" t="str">
            <v>住宅地配套道路</v>
          </cell>
          <cell r="F71">
            <v>7752.73</v>
          </cell>
          <cell r="G71">
            <v>1258.25</v>
          </cell>
          <cell r="H71">
            <v>1000</v>
          </cell>
        </row>
        <row r="72">
          <cell r="B72" t="str">
            <v>海油大道（高新九路-龙欣路）道路及排水工程</v>
          </cell>
          <cell r="C72" t="str">
            <v>渤龙湖片区</v>
          </cell>
          <cell r="D72" t="str">
            <v>高新九路～龙欣路，道路长度0.35千米，宽度30米，包含道路工程及排水工程</v>
          </cell>
          <cell r="E72" t="str">
            <v>构建塘沽区域内新征土地路网骨架</v>
          </cell>
          <cell r="F72">
            <v>5388</v>
          </cell>
          <cell r="G72">
            <v>2500</v>
          </cell>
          <cell r="H72">
            <v>0</v>
          </cell>
        </row>
        <row r="73">
          <cell r="B73" t="str">
            <v>龙欣路(海油大道-日新道)道路排水及市政配套工程</v>
          </cell>
          <cell r="C73" t="str">
            <v>渤龙湖片区</v>
          </cell>
          <cell r="D73" t="str">
            <v>海油大道～日新道，1.4千米，宽度30米，含道路附属设施及交通两类设施</v>
          </cell>
          <cell r="E73" t="str">
            <v>宝骏涂料、环普项目配套道路，边界路。</v>
          </cell>
          <cell r="F73">
            <v>20003</v>
          </cell>
          <cell r="G73">
            <v>3381</v>
          </cell>
          <cell r="H73">
            <v>0</v>
          </cell>
        </row>
        <row r="74">
          <cell r="B74" t="str">
            <v>日新道（滨海湖路-龙欣路）道路排水及市政配套工程</v>
          </cell>
          <cell r="C74" t="str">
            <v>渤龙湖片区</v>
          </cell>
          <cell r="D74" t="str">
            <v>滨海湖路～龙欣路(次干路三十五)，0.85千米，宽度20米，含道路附属设施及交通两类设施</v>
          </cell>
          <cell r="E74" t="str">
            <v>环普项目配套道路</v>
          </cell>
          <cell r="F74">
            <v>6831</v>
          </cell>
          <cell r="G74">
            <v>2250</v>
          </cell>
          <cell r="H74">
            <v>0</v>
          </cell>
        </row>
        <row r="75">
          <cell r="B75" t="str">
            <v>日新道（中心庄路～高新八路）道路排水及市政配套工程</v>
          </cell>
          <cell r="C75" t="str">
            <v>渤龙湖片区</v>
          </cell>
          <cell r="D75" t="str">
            <v>中心庄路至高新八路1.317千米，宽度30米，含道路附属设施及交通两类设施</v>
          </cell>
          <cell r="E75" t="str">
            <v>完善路网框架</v>
          </cell>
          <cell r="F75">
            <v>12789</v>
          </cell>
          <cell r="G75">
            <v>3210</v>
          </cell>
          <cell r="H75">
            <v>0</v>
          </cell>
        </row>
        <row r="76">
          <cell r="B76" t="str">
            <v>龙祥路（神舟大道-日新道）道路排水及市政配套工程</v>
          </cell>
          <cell r="C76" t="str">
            <v>渤龙湖片区</v>
          </cell>
          <cell r="D76" t="str">
            <v>日新道至神舟大道，长0.28千米，含神舟大道路口；道路红线宽度25.5米，含道路排水及道路附属设施</v>
          </cell>
          <cell r="E76" t="str">
            <v>产业项目配套</v>
          </cell>
          <cell r="F76">
            <v>2073</v>
          </cell>
          <cell r="G76">
            <v>1308</v>
          </cell>
          <cell r="H76">
            <v>0</v>
          </cell>
        </row>
        <row r="77">
          <cell r="B77" t="str">
            <v>天环东路（创新大道-神舟大道）道路排水及附属设施工程</v>
          </cell>
          <cell r="C77" t="str">
            <v>渤龙湖片区</v>
          </cell>
          <cell r="D77" t="str">
            <v>长度0.9公里，宽度20米，含道路附属设施及交通两类设施</v>
          </cell>
          <cell r="E77" t="str">
            <v>完善路网框架</v>
          </cell>
          <cell r="F77">
            <v>7317.62</v>
          </cell>
          <cell r="G77">
            <v>2000</v>
          </cell>
          <cell r="H77">
            <v>0</v>
          </cell>
        </row>
        <row r="78">
          <cell r="B78" t="str">
            <v>高新二路（海油大道～康泰大道）道路和排水工程</v>
          </cell>
          <cell r="C78" t="str">
            <v>渤龙湖片区</v>
          </cell>
          <cell r="D78" t="str">
            <v>海油大道至康泰大道，0.55千米</v>
          </cell>
          <cell r="E78" t="str">
            <v>完善路网框架</v>
          </cell>
          <cell r="F78">
            <v>5619</v>
          </cell>
          <cell r="G78">
            <v>2500</v>
          </cell>
          <cell r="H78">
            <v>650</v>
          </cell>
        </row>
        <row r="79">
          <cell r="B79" t="str">
            <v>惠新路（创新大道至总场路）道路排水及附属设施工程</v>
          </cell>
          <cell r="C79" t="str">
            <v>渤龙湖片区</v>
          </cell>
          <cell r="D79" t="str">
            <v>创新大道至总场路，长400米，宽20米，同时建设照明、监控、绿化、通讯排管工程</v>
          </cell>
          <cell r="E79" t="str">
            <v>配套道路</v>
          </cell>
          <cell r="F79">
            <v>3159</v>
          </cell>
          <cell r="G79">
            <v>500</v>
          </cell>
          <cell r="H79">
            <v>45</v>
          </cell>
        </row>
        <row r="80">
          <cell r="B80" t="str">
            <v>高福道（吉新路～高新一路）道路排水及附属设施工程</v>
          </cell>
          <cell r="C80" t="str">
            <v>渤龙湖片区</v>
          </cell>
          <cell r="D80" t="str">
            <v>吉新路～高新一路，长度270米，宽度20米。雨水管道约263米，污水管道约260米，含道路排水及道路附属设施。</v>
          </cell>
          <cell r="E80" t="str">
            <v>配套道路</v>
          </cell>
          <cell r="F80">
            <v>1957.14</v>
          </cell>
          <cell r="G80">
            <v>200</v>
          </cell>
          <cell r="H80">
            <v>45</v>
          </cell>
        </row>
        <row r="81">
          <cell r="B81" t="str">
            <v>高祥道（天环西路-吉新路）道路排水及附属设施工程</v>
          </cell>
          <cell r="C81" t="str">
            <v>渤龙湖片区</v>
          </cell>
          <cell r="D81" t="str">
            <v>长度766米，宽度20米。雨水管道约620米，污水管道约665，含道路排水及道路附属设施。</v>
          </cell>
          <cell r="E81" t="str">
            <v>配套道路</v>
          </cell>
          <cell r="F81">
            <v>4596</v>
          </cell>
          <cell r="G81">
            <v>100</v>
          </cell>
          <cell r="H81">
            <v>45</v>
          </cell>
        </row>
        <row r="82">
          <cell r="B82" t="str">
            <v>高荣道（吉新路-高新一路）道路排水及附属设施工程</v>
          </cell>
          <cell r="C82" t="str">
            <v>渤龙湖片区</v>
          </cell>
          <cell r="D82" t="str">
            <v>长度293米，宽度20米。雨水管道约290米，污水管道约290米，含道路排水及道路附属设施。</v>
          </cell>
          <cell r="E82" t="str">
            <v>完善路网框架</v>
          </cell>
          <cell r="F82">
            <v>1758</v>
          </cell>
          <cell r="G82">
            <v>600</v>
          </cell>
          <cell r="H82">
            <v>45</v>
          </cell>
        </row>
        <row r="83">
          <cell r="B83" t="str">
            <v>高成道（吉新路-高新二路）道路排水及附属设施工程</v>
          </cell>
          <cell r="C83" t="str">
            <v>渤龙湖片区</v>
          </cell>
          <cell r="D83" t="str">
            <v>长度1120米，宽度20米。雨水管道约1070米，污水管道约940米，含道路排水及道路附属设施</v>
          </cell>
          <cell r="E83" t="str">
            <v>完善路网框架</v>
          </cell>
          <cell r="F83">
            <v>6720</v>
          </cell>
          <cell r="G83">
            <v>200</v>
          </cell>
          <cell r="H83">
            <v>45</v>
          </cell>
        </row>
        <row r="84">
          <cell r="B84" t="str">
            <v>瑞新路（高成道-神舟大道）道路排水及附属设施工程</v>
          </cell>
          <cell r="C84" t="str">
            <v>渤龙湖片区</v>
          </cell>
          <cell r="D84" t="str">
            <v>长度362，宽度20米。雨水管道约360米，污水管道约360米，含道路排水及道路附属设施</v>
          </cell>
          <cell r="E84" t="str">
            <v>完善路网框架</v>
          </cell>
          <cell r="F84">
            <v>2172</v>
          </cell>
          <cell r="G84">
            <v>200</v>
          </cell>
          <cell r="H84">
            <v>45</v>
          </cell>
        </row>
        <row r="85">
          <cell r="B85" t="str">
            <v>高新一路（高成道-高安道）道路排水及附属设施工程</v>
          </cell>
          <cell r="C85" t="str">
            <v>渤龙湖片区</v>
          </cell>
          <cell r="D85" t="str">
            <v>高成道～风光大道，1.05千米。雨水管道约1384米，污水管道约712米，含道路排水及道路附属设施。</v>
          </cell>
          <cell r="E85" t="str">
            <v>构建主路网，为国能配套</v>
          </cell>
          <cell r="F85">
            <v>13018.83</v>
          </cell>
          <cell r="G85">
            <v>200</v>
          </cell>
          <cell r="H85">
            <v>200</v>
          </cell>
        </row>
        <row r="86">
          <cell r="B86" t="str">
            <v>吉新路（高福道-创新大道）道路排水及附属设施工程</v>
          </cell>
          <cell r="C86" t="str">
            <v>渤龙湖片区</v>
          </cell>
          <cell r="D86" t="str">
            <v>长度855米，宽度20米。雨水管道约850米，污水管道约750米（该雨污水管线长度包含南段），含道路排水及道路附属设施</v>
          </cell>
          <cell r="E86" t="str">
            <v>完善路网框架</v>
          </cell>
          <cell r="F86">
            <v>5130</v>
          </cell>
          <cell r="G86">
            <v>600</v>
          </cell>
          <cell r="H86">
            <v>45</v>
          </cell>
        </row>
        <row r="87">
          <cell r="B87" t="str">
            <v>吉新路（创新大道-神舟大道）道路排水及附属设施工程</v>
          </cell>
          <cell r="C87" t="str">
            <v>渤龙湖片区</v>
          </cell>
          <cell r="D87" t="str">
            <v>长度800米，宽度20米。雨水管道约850米，污水管道约750米（该雨污水管线长度包含北段），含道路排水及道路附属设施。</v>
          </cell>
          <cell r="E87" t="str">
            <v>完善路网框架</v>
          </cell>
          <cell r="F87">
            <v>4800</v>
          </cell>
          <cell r="G87">
            <v>100</v>
          </cell>
          <cell r="H87">
            <v>45</v>
          </cell>
        </row>
        <row r="88">
          <cell r="B88" t="str">
            <v>规划支路一道路排水及市政配套工程</v>
          </cell>
          <cell r="C88" t="str">
            <v>华苑片区</v>
          </cell>
          <cell r="D88" t="str">
            <v>道路长度250米，红线宽度16米</v>
          </cell>
          <cell r="E88" t="str">
            <v>为周边保利拾光年、客车桥厂幼儿园等项目配套</v>
          </cell>
          <cell r="F88">
            <v>1450</v>
          </cell>
          <cell r="G88">
            <v>500</v>
          </cell>
          <cell r="H88">
            <v>500</v>
          </cell>
        </row>
        <row r="89">
          <cell r="B89" t="str">
            <v>红排河以东雨水调蓄池</v>
          </cell>
          <cell r="C89" t="str">
            <v>渤龙湖片区</v>
          </cell>
          <cell r="D89" t="str">
            <v>有效容积7300立方米，有效水深3.65米</v>
          </cell>
          <cell r="E89" t="str">
            <v>为保证已实施管网的区域能够达到3年一遇的排水标准</v>
          </cell>
          <cell r="F89">
            <v>3208</v>
          </cell>
          <cell r="G89">
            <v>30</v>
          </cell>
          <cell r="H89">
            <v>0</v>
          </cell>
        </row>
        <row r="90">
          <cell r="B90" t="str">
            <v>海泰华科二路道路排水及市政配套工程</v>
          </cell>
          <cell r="C90" t="str">
            <v>华苑片区</v>
          </cell>
          <cell r="D90" t="str">
            <v>南北段道路长度560米，红线宽度16米</v>
          </cell>
          <cell r="E90" t="str">
            <v>为周边保利拾光年、客车桥厂幼儿园等项目配套</v>
          </cell>
          <cell r="F90">
            <v>2850</v>
          </cell>
          <cell r="G90">
            <v>500</v>
          </cell>
          <cell r="H90">
            <v>500</v>
          </cell>
        </row>
        <row r="91">
          <cell r="B91" t="str">
            <v>规划支路二道路排水及市政配套工程</v>
          </cell>
          <cell r="C91" t="str">
            <v>华苑片区</v>
          </cell>
          <cell r="D91" t="str">
            <v>道路长度510米，红线宽度16米</v>
          </cell>
          <cell r="E91" t="str">
            <v>为周边第二学校及住宅用地配套</v>
          </cell>
          <cell r="F91">
            <v>2220</v>
          </cell>
          <cell r="G91">
            <v>800</v>
          </cell>
          <cell r="H91">
            <v>800</v>
          </cell>
        </row>
        <row r="92">
          <cell r="B92" t="str">
            <v>曙光计算机项目跨华科大街人行天桥项目</v>
          </cell>
          <cell r="C92" t="str">
            <v>华苑片区</v>
          </cell>
          <cell r="D92" t="str">
            <v>长122.6米，宽3.6米</v>
          </cell>
          <cell r="E92" t="str">
            <v>为曙光计算机项目配套</v>
          </cell>
          <cell r="F92">
            <v>1900</v>
          </cell>
          <cell r="G92">
            <v>656</v>
          </cell>
          <cell r="H92">
            <v>656</v>
          </cell>
        </row>
        <row r="93">
          <cell r="B93" t="str">
            <v>TCL北方总部项目配套桥梁工程</v>
          </cell>
          <cell r="C93" t="str">
            <v>华苑片区</v>
          </cell>
          <cell r="D93" t="str">
            <v>新建跨河桥梁一座，长度80米</v>
          </cell>
          <cell r="E93" t="str">
            <v>为TCL项目配套</v>
          </cell>
          <cell r="F93">
            <v>1800</v>
          </cell>
          <cell r="G93">
            <v>100</v>
          </cell>
          <cell r="H93">
            <v>100</v>
          </cell>
        </row>
        <row r="94">
          <cell r="B94" t="str">
            <v>惠清道（惠新路-高新五路）道路排水及市政配套工程</v>
          </cell>
          <cell r="C94" t="str">
            <v>渤龙湖片区</v>
          </cell>
          <cell r="D94" t="str">
            <v>总长度约0.49公里，宽度20米，包含道路排水及道路附属设施（含路灯，监控，交管两类设施，绿化，人行道等）</v>
          </cell>
          <cell r="E94" t="str">
            <v>完善路网框架</v>
          </cell>
          <cell r="F94">
            <v>3895.47</v>
          </cell>
          <cell r="G94">
            <v>500</v>
          </cell>
          <cell r="H94">
            <v>0</v>
          </cell>
        </row>
        <row r="95">
          <cell r="B95" t="str">
            <v>高新八路（海油大道-创新大道）道路排水及市政配套工程</v>
          </cell>
          <cell r="C95" t="str">
            <v>渤龙湖片区</v>
          </cell>
          <cell r="D95" t="str">
            <v>总长度约0.74公里，红线宽度30米，同时建设照明监控，交通，绿化，通讯排管工程</v>
          </cell>
          <cell r="E95" t="str">
            <v>完善路网框架</v>
          </cell>
          <cell r="F95">
            <v>6832.69</v>
          </cell>
          <cell r="G95">
            <v>500</v>
          </cell>
          <cell r="H95">
            <v>0</v>
          </cell>
        </row>
        <row r="96">
          <cell r="B96" t="str">
            <v>华科六路（海泰北道-华科五路）道路排水及市政配套工程</v>
          </cell>
          <cell r="C96" t="str">
            <v>华苑片区</v>
          </cell>
          <cell r="D96" t="str">
            <v>长度340米，红线宽度20米，含道路排水，路灯、监控、交通两类设施</v>
          </cell>
          <cell r="E96" t="str">
            <v>完善路网框架</v>
          </cell>
          <cell r="F96">
            <v>2040</v>
          </cell>
          <cell r="G96">
            <v>800</v>
          </cell>
          <cell r="H96">
            <v>800</v>
          </cell>
        </row>
        <row r="97">
          <cell r="B97" t="str">
            <v>华科七路（海泰北道-华科五路）道路排水及市政配套工程</v>
          </cell>
          <cell r="C97" t="str">
            <v>华苑片区</v>
          </cell>
          <cell r="D97" t="str">
            <v>长度340米，红线宽度20米，含道路排水，路灯、监控、交通两类设施</v>
          </cell>
          <cell r="E97" t="str">
            <v>完善路网框架</v>
          </cell>
          <cell r="F97">
            <v>2040</v>
          </cell>
          <cell r="G97">
            <v>800</v>
          </cell>
          <cell r="H97">
            <v>800</v>
          </cell>
        </row>
        <row r="98">
          <cell r="B98" t="str">
            <v>高银地块拆除及恢复工程</v>
          </cell>
          <cell r="C98" t="str">
            <v>华苑片区</v>
          </cell>
          <cell r="D98" t="str">
            <v>拆除原地块道路以及市政管道设施，并在新地块恢复建设一条内部小路350m，宽10米，新建雨水管道370米，新建DN300给水管300米，新建DN300污水管300米，并恢复一定数量的绿化工程</v>
          </cell>
          <cell r="E98" t="str">
            <v>满足曙光项目建设需求</v>
          </cell>
          <cell r="F98">
            <v>1000</v>
          </cell>
          <cell r="G98">
            <v>1000</v>
          </cell>
          <cell r="H98">
            <v>300</v>
          </cell>
        </row>
        <row r="142">
          <cell r="B142" t="str">
            <v>华苑科技园环内绿化、便道提升改造项目</v>
          </cell>
          <cell r="C142" t="str">
            <v>华苑片区</v>
          </cell>
          <cell r="D142" t="str">
            <v>提升华苑科技园环内梓苑路、榕苑路、桂苑路、梅苑路、兰苑路、竹苑路、复康路南侧、华天道、工华道、开华道、物华道等公共绿地面积10万平米；便道6.5万平米（含绿篱改造2万平米）。</v>
          </cell>
          <cell r="E142" t="str">
            <v>提升区域环境</v>
          </cell>
          <cell r="F142">
            <v>5000</v>
          </cell>
          <cell r="G142">
            <v>500</v>
          </cell>
          <cell r="H142">
            <v>0</v>
          </cell>
        </row>
        <row r="143">
          <cell r="B143" t="str">
            <v>华苑科技园环外主干道路绿化、便道提升改造项目</v>
          </cell>
          <cell r="C143" t="str">
            <v>华苑片区</v>
          </cell>
          <cell r="D143" t="str">
            <v>提升华苑科技园环外海泰北道、海泰大道、海泰南北大街、海泰南道、创新大街、曙光公园等公共绿地面积44万平米。</v>
          </cell>
          <cell r="E143" t="str">
            <v>提升区域环境</v>
          </cell>
          <cell r="F143">
            <v>5000</v>
          </cell>
          <cell r="G143">
            <v>500</v>
          </cell>
          <cell r="H143">
            <v>0</v>
          </cell>
        </row>
        <row r="144">
          <cell r="B144" t="str">
            <v>华苑科技园智慧灯杆建设项目</v>
          </cell>
          <cell r="C144" t="str">
            <v>华苑片区</v>
          </cell>
          <cell r="D144" t="str">
            <v>华苑科技园2510基路灯全部路灯更换led灯头，环内道路425基路灯更换新灯杆</v>
          </cell>
          <cell r="E144" t="str">
            <v>保障该区域夜间安全出行，提升区域环境</v>
          </cell>
          <cell r="F144">
            <v>2000</v>
          </cell>
          <cell r="G144">
            <v>400</v>
          </cell>
          <cell r="H144">
            <v>0</v>
          </cell>
        </row>
        <row r="145">
          <cell r="B145" t="str">
            <v>华苑科技园部分道路维修项目</v>
          </cell>
          <cell r="C145" t="str">
            <v>华苑片区</v>
          </cell>
          <cell r="D145" t="str">
            <v>对华苑科技园海泰发展四道、海泰西路、海泰发展六道、海泰发展二路、海泰东路、华科七路、华科十路、海泰发展一道、海泰发展一路、竹苑路、梓苑路、海泰大道辅路、海泰创新二路，共计19.7万平进行提升</v>
          </cell>
          <cell r="E145" t="str">
            <v>优化道路通行环境</v>
          </cell>
          <cell r="F145">
            <v>4000</v>
          </cell>
          <cell r="G145">
            <v>400</v>
          </cell>
          <cell r="H145">
            <v>0</v>
          </cell>
        </row>
        <row r="146">
          <cell r="B146" t="str">
            <v>渤龙湖湖区入口及设施提升改造项目</v>
          </cell>
          <cell r="C146" t="str">
            <v>渤龙湖片区</v>
          </cell>
          <cell r="D146" t="str">
            <v>东至高新七路，西至高新六路，南至创新大道，北侧紧邻渤龙御湖湾和渤龙湖总部基地二区</v>
          </cell>
          <cell r="E146" t="str">
            <v>提升区域环境</v>
          </cell>
          <cell r="F146">
            <v>2500</v>
          </cell>
          <cell r="G146">
            <v>50</v>
          </cell>
          <cell r="H146">
            <v>0</v>
          </cell>
        </row>
        <row r="147">
          <cell r="B147" t="str">
            <v>双城绿色屏障区设施完善项目</v>
          </cell>
          <cell r="C147" t="str">
            <v>渤龙湖片区</v>
          </cell>
          <cell r="D147" t="str">
            <v>新建屏障区甬道并与现有甬道连通共计10000平米和新建4个消防取水点</v>
          </cell>
          <cell r="E147" t="str">
            <v>完善绿屏区消防设施，提升安全系数</v>
          </cell>
          <cell r="F147">
            <v>400</v>
          </cell>
          <cell r="G147">
            <v>250</v>
          </cell>
          <cell r="H147">
            <v>0</v>
          </cell>
        </row>
        <row r="148">
          <cell r="B148" t="str">
            <v>2023年渤龙湖科技园部分泵站和管网维修</v>
          </cell>
          <cell r="C148" t="str">
            <v>渤龙湖片区</v>
          </cell>
          <cell r="D148" t="str">
            <v>创新大道和中心庄路塌陷管道和西南泵站进水口维修</v>
          </cell>
          <cell r="E148" t="str">
            <v>提升区域排水能力</v>
          </cell>
          <cell r="F148">
            <v>5000</v>
          </cell>
          <cell r="G148">
            <v>100</v>
          </cell>
          <cell r="H148">
            <v>0</v>
          </cell>
        </row>
        <row r="149">
          <cell r="B149" t="str">
            <v>2023年渤龙湖科技园部分河道清淤项目</v>
          </cell>
          <cell r="C149" t="str">
            <v>渤龙湖片区</v>
          </cell>
          <cell r="D149" t="str">
            <v>惠仁道到津汉支线，高新五路下管涵</v>
          </cell>
          <cell r="E149" t="str">
            <v>改善河道水质，提升河道行洪能力</v>
          </cell>
          <cell r="F149">
            <v>2000</v>
          </cell>
          <cell r="G149">
            <v>800</v>
          </cell>
          <cell r="H149">
            <v>0</v>
          </cell>
        </row>
        <row r="150">
          <cell r="B150" t="str">
            <v>渤龙湖科技园新建苗圃</v>
          </cell>
          <cell r="C150" t="str">
            <v>渤龙湖片区</v>
          </cell>
          <cell r="D150" t="str">
            <v>新建苗圃，建设面积约15000平米。</v>
          </cell>
          <cell r="E150" t="str">
            <v>节约绿化成本，提升绿化管理水平</v>
          </cell>
          <cell r="F150">
            <v>400</v>
          </cell>
          <cell r="G150">
            <v>300</v>
          </cell>
          <cell r="H150">
            <v>0</v>
          </cell>
        </row>
        <row r="151">
          <cell r="B151" t="str">
            <v>2023年华苑科技园河道清淤和护坡维修项目</v>
          </cell>
          <cell r="C151" t="str">
            <v>华苑片区</v>
          </cell>
          <cell r="D151" t="str">
            <v>包括创新大街河道1.1公里，海泰南北大街河道3.3公里，华科大街河道1.3公里，西大洼排水河4公里</v>
          </cell>
          <cell r="E151" t="str">
            <v>改善河道水质，提升河道行洪能力，提升河道安全性</v>
          </cell>
          <cell r="F151">
            <v>5000</v>
          </cell>
          <cell r="G151">
            <v>1200</v>
          </cell>
          <cell r="H151">
            <v>0</v>
          </cell>
        </row>
        <row r="152">
          <cell r="B152" t="str">
            <v>2023年华苑科技园部分管网维修改造项目</v>
          </cell>
          <cell r="C152" t="str">
            <v>华苑片区</v>
          </cell>
          <cell r="D152" t="str">
            <v>维修和改造雨水管道约7204米，污水管道约6000米</v>
          </cell>
          <cell r="E152" t="str">
            <v>修复和提升原有管道排水功能</v>
          </cell>
          <cell r="F152">
            <v>3000</v>
          </cell>
          <cell r="G152">
            <v>500</v>
          </cell>
          <cell r="H152">
            <v>0</v>
          </cell>
        </row>
        <row r="153">
          <cell r="B153" t="str">
            <v>综合服务中心停车场项目</v>
          </cell>
          <cell r="C153" t="str">
            <v>渤龙湖片区</v>
          </cell>
          <cell r="D153" t="str">
            <v>占地面积为6036平米，不含地下，预计134个车位。</v>
          </cell>
          <cell r="E153" t="str">
            <v>满足综合服务中心停车需求</v>
          </cell>
          <cell r="F153">
            <v>400</v>
          </cell>
          <cell r="G153">
            <v>400</v>
          </cell>
          <cell r="H153">
            <v>0</v>
          </cell>
        </row>
        <row r="154">
          <cell r="B154" t="str">
            <v>华苑科技园环外停车项目</v>
          </cell>
          <cell r="C154" t="str">
            <v>华苑片区</v>
          </cell>
          <cell r="D154" t="str">
            <v>通过施划5000个停车位不含地下，新建停车管理设施等</v>
          </cell>
          <cell r="E154" t="str">
            <v>满足环外片区停车需求</v>
          </cell>
          <cell r="F154">
            <v>5000</v>
          </cell>
          <cell r="G154">
            <v>500</v>
          </cell>
          <cell r="H154">
            <v>0</v>
          </cell>
        </row>
        <row r="155">
          <cell r="B155" t="str">
            <v>高新区智慧城市建设项目（一期）</v>
          </cell>
          <cell r="C155" t="str">
            <v>华苑片区</v>
          </cell>
          <cell r="D155" t="str">
            <v>项目建设的应用系统主要涉及：智慧市容环卫管理系统、智慧园林绿化管理系统、智慧市政公用管理系统、智慧交通管理系统等。</v>
          </cell>
          <cell r="E155" t="str">
            <v>加强对高新区城市管理工作
的统筹协调、指挥监督、综合评价，促进城市管理智慧化和高效化,</v>
          </cell>
          <cell r="F155">
            <v>2000</v>
          </cell>
          <cell r="G155">
            <v>200</v>
          </cell>
          <cell r="H155">
            <v>0</v>
          </cell>
        </row>
        <row r="156">
          <cell r="B156" t="str">
            <v>海洋科技园吾悦华府周边道路维修工程</v>
          </cell>
          <cell r="C156" t="str">
            <v>海洋片区</v>
          </cell>
          <cell r="D156" t="str">
            <v>海缘路（云山道~滨宇道）、汇祥道（海缘路~海缘东路）、桂海路（万荣大道~铂祥道）、宁海东路（万荣大道~宁海路）、玉祥道（宁海路~宁海东路）道路维修，建设长度约1.96公里，面积约2.7万平方米。
</v>
          </cell>
          <cell r="E156" t="str">
            <v>提升区域环境</v>
          </cell>
          <cell r="F156">
            <v>1100</v>
          </cell>
          <cell r="G156">
            <v>800</v>
          </cell>
          <cell r="H156">
            <v>0</v>
          </cell>
        </row>
        <row r="157">
          <cell r="B157" t="str">
            <v>消防队环境提升项目</v>
          </cell>
          <cell r="C157" t="str">
            <v>华苑和渤龙湖</v>
          </cell>
          <cell r="D157" t="str">
            <v>华苑高新消防支队、物华道消防支队以及渤龙湖神舟大道消防站环境提升，粉刷围墙2W平方，院内绿化提升3W平方，围墙维修80延米等。</v>
          </cell>
          <cell r="E157" t="str">
            <v>提升消防队内部环境</v>
          </cell>
          <cell r="F157">
            <v>400</v>
          </cell>
          <cell r="G157">
            <v>400</v>
          </cell>
          <cell r="H157">
            <v>0</v>
          </cell>
        </row>
        <row r="158">
          <cell r="B158" t="str">
            <v>风光大道、高新八路、惠贤道、神舟大道道路绿化工程</v>
          </cell>
          <cell r="C158" t="str">
            <v>渤龙湖片区</v>
          </cell>
          <cell r="D158" t="str">
            <v>人行便道长约5000米，绿化面积约6万平米</v>
          </cell>
          <cell r="E158" t="str">
            <v>完善渤龙湖科技园重点企业周边绿化环境</v>
          </cell>
          <cell r="F158">
            <v>4200</v>
          </cell>
          <cell r="G158">
            <v>1300</v>
          </cell>
          <cell r="H158">
            <v>0</v>
          </cell>
        </row>
        <row r="159">
          <cell r="B159" t="str">
            <v>屏障区坑塘治理及水系连通项目</v>
          </cell>
          <cell r="C159" t="str">
            <v>渤龙湖片区</v>
          </cell>
          <cell r="D159" t="str">
            <v>坑塘周边绿化约500亩，坑塘连通及炸河坑塘周边环境治理</v>
          </cell>
          <cell r="E159" t="str">
            <v>推进绿色发展，提升区域环境</v>
          </cell>
          <cell r="F159">
            <v>3000</v>
          </cell>
          <cell r="G159">
            <v>100</v>
          </cell>
          <cell r="H159">
            <v>0</v>
          </cell>
        </row>
        <row r="160">
          <cell r="B160" t="str">
            <v>海泰东路东侧绿化恢复项目</v>
          </cell>
          <cell r="C160" t="str">
            <v>华苑片区</v>
          </cell>
          <cell r="D160" t="str">
            <v>恢复海泰东路东侧绿化面积约2万平方米</v>
          </cell>
          <cell r="E160" t="str">
            <v>提升区域景观环境</v>
          </cell>
          <cell r="F160">
            <v>400</v>
          </cell>
          <cell r="G160">
            <v>400</v>
          </cell>
          <cell r="H160">
            <v>0</v>
          </cell>
        </row>
        <row r="161">
          <cell r="B161" t="str">
            <v>华苑科技园街头绿地提升改造项目</v>
          </cell>
          <cell r="C161" t="str">
            <v>华苑片区</v>
          </cell>
          <cell r="D161" t="str">
            <v>改造普天街头绿地、旧物志公园及陈台子排水河两侧绿地面积共计60000㎡</v>
          </cell>
          <cell r="E161" t="str">
            <v>提升区域环境</v>
          </cell>
          <cell r="F161">
            <v>3500</v>
          </cell>
          <cell r="G161">
            <v>1000</v>
          </cell>
          <cell r="H161">
            <v>0</v>
          </cell>
        </row>
        <row r="162">
          <cell r="B162" t="str">
            <v>滨海湖路地道渗水维修</v>
          </cell>
          <cell r="C162" t="str">
            <v>渤龙湖片区</v>
          </cell>
          <cell r="D162" t="str">
            <v>为消除滨海湖路地道两侧及地下渗水带来的安全隐患，维修面积约1000平方米</v>
          </cell>
          <cell r="E162" t="str">
            <v>维护基础设施正常运行</v>
          </cell>
          <cell r="F162">
            <v>400</v>
          </cell>
          <cell r="G162">
            <v>400</v>
          </cell>
          <cell r="H162">
            <v>0</v>
          </cell>
        </row>
        <row r="163">
          <cell r="B163" t="str">
            <v>高新区餐厨垃圾处理中心项目</v>
          </cell>
          <cell r="C163" t="str">
            <v>高新区</v>
          </cell>
          <cell r="D163" t="str">
            <v>建设15吨餐厨垃圾就地处理项目</v>
          </cell>
          <cell r="E163" t="str">
            <v>对高新区内餐厨垃圾进行集中处理，日处理15吨</v>
          </cell>
          <cell r="F163">
            <v>2000</v>
          </cell>
          <cell r="G163">
            <v>500</v>
          </cell>
          <cell r="H163">
            <v>300</v>
          </cell>
        </row>
        <row r="164">
          <cell r="B164" t="str">
            <v>高新区三级城市地标项目（一期）</v>
          </cell>
          <cell r="C164" t="str">
            <v>华苑片区</v>
          </cell>
          <cell r="D164" t="str">
            <v>在华苑科技园重点区域设置地标标志</v>
          </cell>
          <cell r="E164" t="str">
            <v>提升区域环境</v>
          </cell>
          <cell r="F164">
            <v>2000</v>
          </cell>
          <cell r="G164">
            <v>450</v>
          </cell>
          <cell r="H164">
            <v>0</v>
          </cell>
        </row>
        <row r="165">
          <cell r="B165" t="str">
            <v>华苑科技园新建公厕项目</v>
          </cell>
          <cell r="C165" t="str">
            <v>华苑片区</v>
          </cell>
          <cell r="D165" t="str">
            <v>新建2处一类公共厕所</v>
          </cell>
          <cell r="E165" t="str">
            <v>方便群众</v>
          </cell>
          <cell r="F165">
            <v>400</v>
          </cell>
          <cell r="G165">
            <v>340</v>
          </cell>
          <cell r="H165">
            <v>100</v>
          </cell>
        </row>
        <row r="166">
          <cell r="B166" t="str">
            <v>高成道道路绿化项目</v>
          </cell>
          <cell r="C166" t="str">
            <v>渤龙湖片区</v>
          </cell>
          <cell r="D166" t="str">
            <v>完善高成道（高新三路-汉港路）约700米便道行道树及附属绿化，新建人行道面积约3000平方米，新建绿化面积约7000平方米</v>
          </cell>
          <cell r="E166" t="str">
            <v>提升区域景观环境</v>
          </cell>
          <cell r="F166">
            <v>390</v>
          </cell>
          <cell r="G166">
            <v>130</v>
          </cell>
          <cell r="H166">
            <v>0</v>
          </cell>
        </row>
        <row r="167">
          <cell r="B167" t="str">
            <v>2022年高新区绿化垃圾处置中心</v>
          </cell>
          <cell r="C167" t="str">
            <v>渤龙湖片区</v>
          </cell>
          <cell r="D167" t="str">
            <v>绿化垃圾处置日处理量100吨</v>
          </cell>
          <cell r="E167" t="str">
            <v>提升区域绿化垃圾处理能力</v>
          </cell>
          <cell r="F167">
            <v>3500</v>
          </cell>
          <cell r="G167">
            <v>200</v>
          </cell>
          <cell r="H167">
            <v>0</v>
          </cell>
        </row>
        <row r="168">
          <cell r="B168" t="str">
            <v>扩展区云山道以北区域道路景观绿化项目</v>
          </cell>
          <cell r="C168" t="str">
            <v>海洋片区</v>
          </cell>
          <cell r="D168" t="str">
            <v>紫光及振业等项目，22年起开始陆续交房，道路绿化现状仅为行道树，无人行道，随地块交付使用，逐步完善道路绿化人行道1.3万平</v>
          </cell>
          <cell r="E168" t="str">
            <v>提升区域景观环境</v>
          </cell>
          <cell r="F168">
            <v>520</v>
          </cell>
          <cell r="G168">
            <v>50</v>
          </cell>
          <cell r="H168">
            <v>0</v>
          </cell>
        </row>
        <row r="169">
          <cell r="B169" t="str">
            <v>吾悦华府项目黄山道北侧道路景观绿化项目</v>
          </cell>
          <cell r="C169" t="str">
            <v>海洋片区</v>
          </cell>
          <cell r="D169" t="str">
            <v>吾悦华府黄山道以北区域22年交房，现状无绿化铺装，新建绿地及铺装满足行人通行功能，提升景观效果面积约2.1万平</v>
          </cell>
          <cell r="E169" t="str">
            <v>提升区域景观环境</v>
          </cell>
          <cell r="F169">
            <v>850</v>
          </cell>
          <cell r="G169">
            <v>50</v>
          </cell>
          <cell r="H169">
            <v>0</v>
          </cell>
        </row>
        <row r="170">
          <cell r="B170" t="str">
            <v>海洋科技园两类设施建设项目</v>
          </cell>
          <cell r="C170" t="str">
            <v>海洋片区</v>
          </cell>
          <cell r="D170" t="str">
            <v>20个路口交通信号灯及3个路口电子警察建设</v>
          </cell>
          <cell r="E170" t="str">
            <v>提升交通出行安全</v>
          </cell>
          <cell r="F170">
            <v>2000</v>
          </cell>
          <cell r="G170">
            <v>100</v>
          </cell>
          <cell r="H170">
            <v>0</v>
          </cell>
        </row>
        <row r="171">
          <cell r="B171" t="str">
            <v>海洋科技园云山西道、海平路道路绿化项目</v>
          </cell>
          <cell r="C171" t="str">
            <v>海洋片区</v>
          </cell>
          <cell r="D171" t="str">
            <v>海洋科技园云山西道、海平路道路绿化项目，面积约8万平方米</v>
          </cell>
          <cell r="E171" t="str">
            <v>提升区域景观环境</v>
          </cell>
          <cell r="F171">
            <v>4000</v>
          </cell>
          <cell r="G171">
            <v>200</v>
          </cell>
          <cell r="H171">
            <v>0</v>
          </cell>
        </row>
        <row r="172">
          <cell r="B172" t="str">
            <v>海洋科技园高压走廊河道两侧新建绿地项目</v>
          </cell>
          <cell r="C172" t="str">
            <v>海洋片区</v>
          </cell>
          <cell r="D172" t="str">
            <v>新建高压走廊河道两侧绿地面积约100000平方米</v>
          </cell>
          <cell r="E172" t="str">
            <v>提升河道两侧景观效果</v>
          </cell>
          <cell r="F172">
            <v>3000</v>
          </cell>
          <cell r="G172">
            <v>300</v>
          </cell>
          <cell r="H172">
            <v>0</v>
          </cell>
        </row>
        <row r="173">
          <cell r="B173" t="str">
            <v>总部公园二期工程</v>
          </cell>
          <cell r="C173" t="str">
            <v>海洋片区</v>
          </cell>
          <cell r="D173" t="str">
            <v>总部公园二期工程位于九大街以北，海洋建设大厦南侧，建设面积约4.2万㎡</v>
          </cell>
          <cell r="E173" t="str">
            <v>提升区域景观环境</v>
          </cell>
          <cell r="F173">
            <v>2500</v>
          </cell>
          <cell r="G173">
            <v>400</v>
          </cell>
          <cell r="H173">
            <v>0</v>
          </cell>
        </row>
        <row r="174">
          <cell r="B174" t="str">
            <v>海洋科技园宁海路学校、新城吾悦住宅周边铺装绿化新建项目</v>
          </cell>
          <cell r="C174" t="str">
            <v>海洋片区</v>
          </cell>
          <cell r="D174" t="str">
            <v>海洋科技园宁海路学校、新城吾悦住宅周边铺装绿化，面积约0.93万平方米</v>
          </cell>
          <cell r="E174" t="str">
            <v>提升区域景观环境</v>
          </cell>
          <cell r="F174">
            <v>374</v>
          </cell>
          <cell r="G174">
            <v>200</v>
          </cell>
          <cell r="H174">
            <v>200</v>
          </cell>
        </row>
        <row r="175">
          <cell r="B175" t="str">
            <v>2023年渤龙湖科技园城市环境整治项目</v>
          </cell>
          <cell r="C175" t="str">
            <v>渤龙湖片区</v>
          </cell>
          <cell r="D175" t="str">
            <v>神舟大道、高新二路、海油大道、渤影路、次干路三十七、惠英路、龙祥道、高成道8条人行道、绿化</v>
          </cell>
          <cell r="E175" t="str">
            <v>提升区域景观环境</v>
          </cell>
          <cell r="F175">
            <v>4170.95</v>
          </cell>
          <cell r="G175">
            <v>200</v>
          </cell>
          <cell r="H175">
            <v>0</v>
          </cell>
        </row>
        <row r="176">
          <cell r="B176" t="str">
            <v>高新区华苑科技园环外老旧排水管网改造工程</v>
          </cell>
          <cell r="C176" t="str">
            <v>华苑片区</v>
          </cell>
          <cell r="D176" t="str">
            <v>（1）沿海泰东路（海泰南道-发展三道）整体翻建污水管道；（2）1#泵站出水管道改造；（3）3号泵站出水管道改造。</v>
          </cell>
        </row>
        <row r="176">
          <cell r="F176">
            <v>2022.83</v>
          </cell>
          <cell r="G176">
            <v>800</v>
          </cell>
          <cell r="H176">
            <v>800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C7" sqref="C7"/>
    </sheetView>
  </sheetViews>
  <sheetFormatPr defaultColWidth="9" defaultRowHeight="13.5" outlineLevelCol="3"/>
  <cols>
    <col min="1" max="1" width="19.875" customWidth="1"/>
    <col min="3" max="3" width="15.875" customWidth="1"/>
    <col min="4" max="4" width="15" customWidth="1"/>
  </cols>
  <sheetData>
    <row r="1" ht="26.25" customHeight="1" spans="1:4">
      <c r="A1" s="47" t="s">
        <v>0</v>
      </c>
      <c r="B1" s="47"/>
      <c r="C1" s="47"/>
      <c r="D1" s="47"/>
    </row>
    <row r="2" ht="24.75" customHeight="1" spans="1:4">
      <c r="A2" s="48" t="s">
        <v>1</v>
      </c>
      <c r="B2" s="49" t="s">
        <v>2</v>
      </c>
      <c r="C2" s="48" t="s">
        <v>3</v>
      </c>
      <c r="D2" s="48" t="s">
        <v>4</v>
      </c>
    </row>
    <row r="3" ht="24.75" customHeight="1" spans="1:4">
      <c r="A3" s="48" t="s">
        <v>5</v>
      </c>
      <c r="B3" s="50">
        <v>9</v>
      </c>
      <c r="C3" s="50">
        <f>项目表!F5</f>
        <v>291291.15</v>
      </c>
      <c r="D3" s="50">
        <f>项目表!G5</f>
        <v>70431.8</v>
      </c>
    </row>
    <row r="4" ht="24.75" customHeight="1" spans="1:4">
      <c r="A4" s="48" t="s">
        <v>6</v>
      </c>
      <c r="B4" s="50">
        <v>83</v>
      </c>
      <c r="C4" s="51">
        <f>项目表!F15</f>
        <v>684939.79</v>
      </c>
      <c r="D4" s="51">
        <f>项目表!G15</f>
        <v>167959.25</v>
      </c>
    </row>
    <row r="5" ht="24.75" customHeight="1" spans="1:4">
      <c r="A5" s="48" t="s">
        <v>7</v>
      </c>
      <c r="B5" s="50">
        <v>41</v>
      </c>
      <c r="C5" s="51">
        <f>项目表!F99</f>
        <v>55221.92</v>
      </c>
      <c r="D5" s="51">
        <f>项目表!G99</f>
        <v>39072.92</v>
      </c>
    </row>
    <row r="6" ht="24.75" customHeight="1" spans="1:4">
      <c r="A6" s="48" t="s">
        <v>8</v>
      </c>
      <c r="B6" s="50">
        <v>35</v>
      </c>
      <c r="C6" s="51">
        <f>项目表!F141</f>
        <v>82427.78</v>
      </c>
      <c r="D6" s="51">
        <f>项目表!G141</f>
        <v>14420</v>
      </c>
    </row>
    <row r="7" ht="24.75" customHeight="1" spans="1:4">
      <c r="A7" s="48" t="s">
        <v>9</v>
      </c>
      <c r="B7" s="50">
        <v>16</v>
      </c>
      <c r="C7" s="51">
        <f>项目表!F177</f>
        <v>1900249</v>
      </c>
      <c r="D7" s="51">
        <f>项目表!G177</f>
        <v>37403.41</v>
      </c>
    </row>
    <row r="8" ht="24.75" customHeight="1" spans="1:4">
      <c r="A8" s="48" t="s">
        <v>10</v>
      </c>
      <c r="B8" s="50">
        <v>1</v>
      </c>
      <c r="C8" s="52">
        <f>项目表!F194</f>
        <v>3500</v>
      </c>
      <c r="D8" s="53">
        <f>项目表!G194</f>
        <v>3000</v>
      </c>
    </row>
    <row r="9" ht="24.75" customHeight="1" spans="1:4">
      <c r="A9" s="48" t="s">
        <v>11</v>
      </c>
      <c r="B9" s="50">
        <f>SUM(B3:B8)</f>
        <v>185</v>
      </c>
      <c r="C9" s="51">
        <f>SUM(C3:C8)</f>
        <v>3017629.64</v>
      </c>
      <c r="D9" s="51">
        <f>SUM(D3:D8)</f>
        <v>332287.38</v>
      </c>
    </row>
    <row r="11" ht="14.25" spans="1:4">
      <c r="A11" s="54" t="s">
        <v>12</v>
      </c>
      <c r="B11" s="54"/>
      <c r="C11" s="54"/>
      <c r="D11" s="54"/>
    </row>
    <row r="12" ht="24" customHeight="1" spans="1:4">
      <c r="A12" s="48" t="s">
        <v>13</v>
      </c>
      <c r="B12" s="48" t="s">
        <v>2</v>
      </c>
      <c r="C12" s="48" t="s">
        <v>3</v>
      </c>
      <c r="D12" s="48" t="s">
        <v>4</v>
      </c>
    </row>
    <row r="13" ht="24" customHeight="1" spans="1:4">
      <c r="A13" s="48" t="s">
        <v>14</v>
      </c>
      <c r="B13" s="55">
        <v>90</v>
      </c>
      <c r="C13" s="56">
        <f>SUMIF(项目表!C6:C195,汇总表!A13,项目表!F6:F195)</f>
        <v>1011965.52</v>
      </c>
      <c r="D13" s="56">
        <f>SUMIF(项目表!C6:C195,汇总表!A13,项目表!G6:G195)</f>
        <v>215675.72</v>
      </c>
    </row>
    <row r="14" ht="24" customHeight="1" spans="1:4">
      <c r="A14" s="48" t="s">
        <v>15</v>
      </c>
      <c r="B14" s="55">
        <v>30</v>
      </c>
      <c r="C14" s="56">
        <f>SUMIF(项目表!C6:C196,汇总表!A14,项目表!F6:F196)</f>
        <v>432055.69</v>
      </c>
      <c r="D14" s="56">
        <f>SUMIF(项目表!C6:C196,汇总表!A14,项目表!G6:G196)</f>
        <v>35536</v>
      </c>
    </row>
    <row r="15" ht="24" customHeight="1" spans="1:4">
      <c r="A15" s="48" t="s">
        <v>16</v>
      </c>
      <c r="B15" s="55">
        <v>61</v>
      </c>
      <c r="C15" s="56">
        <f>SUMIF(项目表!C6:C197,汇总表!A15,项目表!F6:F197)</f>
        <v>1117708.43</v>
      </c>
      <c r="D15" s="56">
        <f>SUMIF(项目表!C6:C197,汇总表!A15,项目表!G6:G197)</f>
        <v>77175.66</v>
      </c>
    </row>
    <row r="16" ht="24" customHeight="1" spans="1:4">
      <c r="A16" s="48" t="s">
        <v>17</v>
      </c>
      <c r="B16" s="55">
        <v>1</v>
      </c>
      <c r="C16" s="56">
        <v>400</v>
      </c>
      <c r="D16" s="56">
        <v>400</v>
      </c>
    </row>
    <row r="17" ht="24" customHeight="1" spans="1:4">
      <c r="A17" s="48" t="s">
        <v>18</v>
      </c>
      <c r="B17" s="55">
        <v>3</v>
      </c>
      <c r="C17" s="56">
        <f>SUMIF(项目表!C6:C198,汇总表!A17,项目表!F6:F198)</f>
        <v>455500</v>
      </c>
      <c r="D17" s="56">
        <f>SUMIF(项目表!C6:C198,汇总表!A17,项目表!G6:G198)</f>
        <v>3500</v>
      </c>
    </row>
    <row r="18" ht="24" customHeight="1" spans="1:4">
      <c r="A18" s="57" t="s">
        <v>11</v>
      </c>
      <c r="B18" s="55">
        <f>SUM(B13:B17)</f>
        <v>185</v>
      </c>
      <c r="C18" s="56">
        <f t="shared" ref="C18:D18" si="0">SUM(C13:C17)</f>
        <v>3017629.64</v>
      </c>
      <c r="D18" s="56">
        <f t="shared" si="0"/>
        <v>332287.38</v>
      </c>
    </row>
  </sheetData>
  <mergeCells count="2">
    <mergeCell ref="A1:D1"/>
    <mergeCell ref="A11:D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5"/>
  <sheetViews>
    <sheetView tabSelected="1" zoomScale="115" zoomScaleNormal="115" topLeftCell="A177" workbookViewId="0">
      <selection activeCell="D182" sqref="D182"/>
    </sheetView>
  </sheetViews>
  <sheetFormatPr defaultColWidth="9" defaultRowHeight="13.5"/>
  <cols>
    <col min="2" max="2" width="17" customWidth="1"/>
    <col min="4" max="4" width="27.375" customWidth="1"/>
    <col min="6" max="6" width="15" style="2" customWidth="1"/>
    <col min="7" max="7" width="13.75" style="2" customWidth="1"/>
    <col min="8" max="8" width="12.25" style="2" customWidth="1"/>
  </cols>
  <sheetData>
    <row r="1" ht="36" customHeight="1" spans="1:15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4.25" customHeight="1" spans="1:15">
      <c r="A2" s="4" t="s">
        <v>20</v>
      </c>
      <c r="B2" s="4" t="s">
        <v>21</v>
      </c>
      <c r="C2" s="4" t="s">
        <v>22</v>
      </c>
      <c r="D2" s="4" t="s">
        <v>23</v>
      </c>
      <c r="E2" s="4" t="s">
        <v>24</v>
      </c>
      <c r="F2" s="5" t="s">
        <v>25</v>
      </c>
      <c r="G2" s="5" t="s">
        <v>26</v>
      </c>
      <c r="H2" s="5" t="s">
        <v>27</v>
      </c>
      <c r="I2" s="25" t="s">
        <v>28</v>
      </c>
      <c r="J2" s="4" t="s">
        <v>29</v>
      </c>
      <c r="K2" s="26" t="s">
        <v>30</v>
      </c>
      <c r="L2" s="4" t="s">
        <v>31</v>
      </c>
      <c r="M2" s="4" t="s">
        <v>32</v>
      </c>
      <c r="N2" s="4" t="s">
        <v>33</v>
      </c>
      <c r="O2" s="4" t="s">
        <v>34</v>
      </c>
    </row>
    <row r="3" customHeight="1" spans="1:15">
      <c r="A3" s="6"/>
      <c r="B3" s="6"/>
      <c r="C3" s="6"/>
      <c r="D3" s="6"/>
      <c r="E3" s="6"/>
      <c r="F3" s="7"/>
      <c r="G3" s="7"/>
      <c r="H3" s="7"/>
      <c r="I3" s="27"/>
      <c r="J3" s="28"/>
      <c r="K3" s="28"/>
      <c r="L3" s="6"/>
      <c r="M3" s="6"/>
      <c r="N3" s="6"/>
      <c r="O3" s="28"/>
    </row>
    <row r="4" ht="39" customHeight="1" spans="1:15">
      <c r="A4" s="6"/>
      <c r="B4" s="6"/>
      <c r="C4" s="6"/>
      <c r="D4" s="6"/>
      <c r="E4" s="6"/>
      <c r="F4" s="7">
        <f>F5+F15+F99+F141+F177+F194</f>
        <v>3017629.64</v>
      </c>
      <c r="G4" s="7">
        <f>G5+G15+G99+G141+G177+G194</f>
        <v>332287.38</v>
      </c>
      <c r="H4" s="7">
        <f>H5+H15+H99+H141+H177+H194</f>
        <v>60148</v>
      </c>
      <c r="I4" s="27"/>
      <c r="J4" s="28"/>
      <c r="K4" s="28"/>
      <c r="L4" s="6"/>
      <c r="M4" s="6"/>
      <c r="N4" s="6"/>
      <c r="O4" s="28"/>
    </row>
    <row r="5" ht="27" customHeight="1" spans="1:15">
      <c r="A5" s="8" t="s">
        <v>35</v>
      </c>
      <c r="B5" s="9"/>
      <c r="C5" s="9"/>
      <c r="D5" s="9"/>
      <c r="E5" s="10"/>
      <c r="F5" s="11">
        <f>SUM(F6:F14)</f>
        <v>291291.15</v>
      </c>
      <c r="G5" s="11">
        <f t="shared" ref="G5:H5" si="0">SUM(G6:G14)</f>
        <v>70431.8</v>
      </c>
      <c r="H5" s="11">
        <f t="shared" si="0"/>
        <v>32655</v>
      </c>
      <c r="I5" s="29"/>
      <c r="J5" s="30"/>
      <c r="K5" s="30"/>
      <c r="L5" s="31"/>
      <c r="M5" s="31"/>
      <c r="N5" s="31"/>
      <c r="O5" s="30"/>
    </row>
    <row r="6" s="1" customFormat="1" ht="31.5" customHeight="1" spans="1:15">
      <c r="A6" s="12">
        <v>1</v>
      </c>
      <c r="B6" s="13" t="s">
        <v>36</v>
      </c>
      <c r="C6" s="13" t="s">
        <v>14</v>
      </c>
      <c r="D6" s="13" t="s">
        <v>37</v>
      </c>
      <c r="E6" s="13" t="s">
        <v>38</v>
      </c>
      <c r="F6" s="14">
        <v>147199</v>
      </c>
      <c r="G6" s="15">
        <f>VLOOKUP(B6,[1]Sheet1!$B$5:$H$175,7,FALSE)</f>
        <v>40000</v>
      </c>
      <c r="H6" s="16">
        <v>12000</v>
      </c>
      <c r="I6" s="32"/>
      <c r="J6" s="13" t="s">
        <v>39</v>
      </c>
      <c r="K6" s="13" t="s">
        <v>40</v>
      </c>
      <c r="L6" s="13" t="s">
        <v>41</v>
      </c>
      <c r="M6" s="13" t="s">
        <v>42</v>
      </c>
      <c r="N6" s="13" t="s">
        <v>42</v>
      </c>
      <c r="O6" s="33" t="s">
        <v>43</v>
      </c>
    </row>
    <row r="7" s="1" customFormat="1" ht="31.5" customHeight="1" spans="1:15">
      <c r="A7" s="12">
        <v>2</v>
      </c>
      <c r="B7" s="13" t="s">
        <v>44</v>
      </c>
      <c r="C7" s="13" t="s">
        <v>15</v>
      </c>
      <c r="D7" s="13" t="s">
        <v>45</v>
      </c>
      <c r="E7" s="13" t="s">
        <v>38</v>
      </c>
      <c r="F7" s="14">
        <v>58255.86</v>
      </c>
      <c r="G7" s="15">
        <f>VLOOKUP(B7,[1]Sheet1!$B$5:$H$175,7,FALSE)</f>
        <v>20000</v>
      </c>
      <c r="H7" s="15">
        <v>17000</v>
      </c>
      <c r="I7" s="32"/>
      <c r="J7" s="13" t="s">
        <v>46</v>
      </c>
      <c r="K7" s="13" t="s">
        <v>47</v>
      </c>
      <c r="L7" s="13" t="s">
        <v>48</v>
      </c>
      <c r="M7" s="13" t="s">
        <v>42</v>
      </c>
      <c r="N7" s="13" t="s">
        <v>49</v>
      </c>
      <c r="O7" s="33" t="s">
        <v>43</v>
      </c>
    </row>
    <row r="8" s="1" customFormat="1" ht="31.5" customHeight="1" spans="1:15">
      <c r="A8" s="12">
        <v>3</v>
      </c>
      <c r="B8" s="13" t="s">
        <v>50</v>
      </c>
      <c r="C8" s="13" t="s">
        <v>16</v>
      </c>
      <c r="D8" s="13" t="s">
        <v>51</v>
      </c>
      <c r="E8" s="13" t="s">
        <v>52</v>
      </c>
      <c r="F8" s="14">
        <v>7560</v>
      </c>
      <c r="G8" s="15">
        <f>VLOOKUP(B8,[1]Sheet1!$B$5:$H$175,7,FALSE)</f>
        <v>5325</v>
      </c>
      <c r="H8" s="16">
        <v>3200</v>
      </c>
      <c r="I8" s="32"/>
      <c r="J8" s="13" t="s">
        <v>53</v>
      </c>
      <c r="K8" s="13" t="s">
        <v>47</v>
      </c>
      <c r="L8" s="13" t="s">
        <v>54</v>
      </c>
      <c r="M8" s="13" t="s">
        <v>42</v>
      </c>
      <c r="N8" s="13" t="s">
        <v>55</v>
      </c>
      <c r="O8" s="33" t="s">
        <v>43</v>
      </c>
    </row>
    <row r="9" s="1" customFormat="1" ht="31.5" customHeight="1" spans="1:15">
      <c r="A9" s="12">
        <v>4</v>
      </c>
      <c r="B9" s="13" t="s">
        <v>56</v>
      </c>
      <c r="C9" s="13" t="s">
        <v>16</v>
      </c>
      <c r="D9" s="13" t="s">
        <v>57</v>
      </c>
      <c r="E9" s="13" t="s">
        <v>52</v>
      </c>
      <c r="F9" s="14">
        <v>21000</v>
      </c>
      <c r="G9" s="15">
        <f>VLOOKUP(B9,[1]Sheet1!$B$5:$H$175,7,FALSE)</f>
        <v>500</v>
      </c>
      <c r="H9" s="16">
        <v>100</v>
      </c>
      <c r="I9" s="32"/>
      <c r="J9" s="13" t="s">
        <v>58</v>
      </c>
      <c r="K9" s="13" t="s">
        <v>59</v>
      </c>
      <c r="L9" s="13" t="s">
        <v>40</v>
      </c>
      <c r="M9" s="13" t="s">
        <v>42</v>
      </c>
      <c r="N9" s="13" t="s">
        <v>42</v>
      </c>
      <c r="O9" s="33" t="s">
        <v>60</v>
      </c>
    </row>
    <row r="10" s="1" customFormat="1" ht="31.5" customHeight="1" spans="1:15">
      <c r="A10" s="12">
        <v>5</v>
      </c>
      <c r="B10" s="13" t="s">
        <v>61</v>
      </c>
      <c r="C10" s="13" t="s">
        <v>14</v>
      </c>
      <c r="D10" s="13" t="s">
        <v>62</v>
      </c>
      <c r="E10" s="13" t="s">
        <v>63</v>
      </c>
      <c r="F10" s="14">
        <v>1710</v>
      </c>
      <c r="G10" s="15">
        <v>1626.8</v>
      </c>
      <c r="H10" s="16">
        <v>55</v>
      </c>
      <c r="I10" s="13"/>
      <c r="J10" s="13" t="s">
        <v>64</v>
      </c>
      <c r="K10" s="13" t="s">
        <v>65</v>
      </c>
      <c r="L10" s="13" t="s">
        <v>66</v>
      </c>
      <c r="M10" s="13" t="s">
        <v>42</v>
      </c>
      <c r="N10" s="13" t="s">
        <v>67</v>
      </c>
      <c r="O10" s="13" t="s">
        <v>68</v>
      </c>
    </row>
    <row r="11" s="1" customFormat="1" ht="31.5" customHeight="1" spans="1:15">
      <c r="A11" s="12">
        <v>6</v>
      </c>
      <c r="B11" s="13" t="s">
        <v>69</v>
      </c>
      <c r="C11" s="13" t="s">
        <v>14</v>
      </c>
      <c r="D11" s="13" t="s">
        <v>70</v>
      </c>
      <c r="E11" s="13" t="s">
        <v>71</v>
      </c>
      <c r="F11" s="14">
        <v>52000</v>
      </c>
      <c r="G11" s="15">
        <f>VLOOKUP(B11,[1]Sheet1!$B$5:$H$175,7,FALSE)</f>
        <v>1200</v>
      </c>
      <c r="H11" s="16">
        <v>0</v>
      </c>
      <c r="I11" s="13"/>
      <c r="J11" s="13" t="s">
        <v>72</v>
      </c>
      <c r="K11" s="13" t="s">
        <v>59</v>
      </c>
      <c r="L11" s="13" t="s">
        <v>65</v>
      </c>
      <c r="M11" s="13" t="s">
        <v>42</v>
      </c>
      <c r="N11" s="13" t="s">
        <v>55</v>
      </c>
      <c r="O11" s="13" t="s">
        <v>60</v>
      </c>
    </row>
    <row r="12" s="1" customFormat="1" ht="31.5" customHeight="1" spans="1:15">
      <c r="A12" s="12">
        <v>7</v>
      </c>
      <c r="B12" s="13" t="s">
        <v>73</v>
      </c>
      <c r="C12" s="13" t="s">
        <v>14</v>
      </c>
      <c r="D12" s="13" t="s">
        <v>74</v>
      </c>
      <c r="E12" s="13" t="s">
        <v>75</v>
      </c>
      <c r="F12" s="14">
        <v>1501.8</v>
      </c>
      <c r="G12" s="15">
        <f>VLOOKUP(B12,[1]Sheet1!$B$5:$H$175,7,FALSE)</f>
        <v>800</v>
      </c>
      <c r="H12" s="16">
        <v>0</v>
      </c>
      <c r="I12" s="13"/>
      <c r="J12" s="13" t="s">
        <v>76</v>
      </c>
      <c r="K12" s="13" t="s">
        <v>59</v>
      </c>
      <c r="L12" s="13" t="s">
        <v>65</v>
      </c>
      <c r="M12" s="13" t="s">
        <v>42</v>
      </c>
      <c r="N12" s="13" t="s">
        <v>42</v>
      </c>
      <c r="O12" s="13" t="s">
        <v>60</v>
      </c>
    </row>
    <row r="13" s="1" customFormat="1" ht="31.5" customHeight="1" spans="1:15">
      <c r="A13" s="12">
        <v>8</v>
      </c>
      <c r="B13" s="13" t="s">
        <v>77</v>
      </c>
      <c r="C13" s="13" t="s">
        <v>14</v>
      </c>
      <c r="D13" s="13" t="s">
        <v>78</v>
      </c>
      <c r="E13" s="13" t="s">
        <v>79</v>
      </c>
      <c r="F13" s="14">
        <v>1684.49</v>
      </c>
      <c r="G13" s="15">
        <f>VLOOKUP(B13,[1]Sheet1!$B$5:$H$175,7,FALSE)</f>
        <v>600</v>
      </c>
      <c r="H13" s="16">
        <v>0</v>
      </c>
      <c r="I13" s="13"/>
      <c r="J13" s="13" t="s">
        <v>80</v>
      </c>
      <c r="K13" s="13" t="s">
        <v>59</v>
      </c>
      <c r="L13" s="13" t="s">
        <v>65</v>
      </c>
      <c r="M13" s="13" t="s">
        <v>42</v>
      </c>
      <c r="N13" s="13" t="s">
        <v>42</v>
      </c>
      <c r="O13" s="13" t="s">
        <v>60</v>
      </c>
    </row>
    <row r="14" s="1" customFormat="1" ht="31.5" customHeight="1" spans="1:15">
      <c r="A14" s="12">
        <v>9</v>
      </c>
      <c r="B14" s="13" t="s">
        <v>81</v>
      </c>
      <c r="C14" s="13" t="s">
        <v>16</v>
      </c>
      <c r="D14" s="13" t="s">
        <v>82</v>
      </c>
      <c r="E14" s="13" t="s">
        <v>83</v>
      </c>
      <c r="F14" s="14">
        <v>380</v>
      </c>
      <c r="G14" s="15">
        <v>380</v>
      </c>
      <c r="H14" s="14">
        <v>300</v>
      </c>
      <c r="I14" s="13"/>
      <c r="J14" s="13" t="s">
        <v>84</v>
      </c>
      <c r="K14" s="13"/>
      <c r="L14" s="13" t="s">
        <v>48</v>
      </c>
      <c r="M14" s="13" t="s">
        <v>85</v>
      </c>
      <c r="N14" s="13" t="s">
        <v>86</v>
      </c>
      <c r="O14" s="13" t="s">
        <v>68</v>
      </c>
    </row>
    <row r="15" s="1" customFormat="1" ht="31.5" customHeight="1" spans="1:15">
      <c r="A15" s="8" t="s">
        <v>87</v>
      </c>
      <c r="B15" s="9"/>
      <c r="C15" s="9"/>
      <c r="D15" s="9"/>
      <c r="E15" s="10"/>
      <c r="F15" s="11">
        <f>SUM(F16:F98)</f>
        <v>684939.79</v>
      </c>
      <c r="G15" s="11">
        <f t="shared" ref="G15:H15" si="1">SUM(G16:G98)</f>
        <v>167959.25</v>
      </c>
      <c r="H15" s="11">
        <f t="shared" si="1"/>
        <v>14634</v>
      </c>
      <c r="I15" s="34"/>
      <c r="J15" s="34"/>
      <c r="K15" s="34"/>
      <c r="L15" s="34"/>
      <c r="M15" s="34"/>
      <c r="N15" s="34"/>
      <c r="O15" s="34"/>
    </row>
    <row r="16" s="1" customFormat="1" ht="31.5" customHeight="1" spans="1:15">
      <c r="A16" s="12">
        <v>10</v>
      </c>
      <c r="B16" s="13" t="s">
        <v>88</v>
      </c>
      <c r="C16" s="13" t="s">
        <v>14</v>
      </c>
      <c r="D16" s="13" t="s">
        <v>89</v>
      </c>
      <c r="E16" s="13" t="s">
        <v>90</v>
      </c>
      <c r="F16" s="14">
        <v>18700</v>
      </c>
      <c r="G16" s="15">
        <f>VLOOKUP(B16,[1]Sheet1!$B$5:$H$175,7,FALSE)</f>
        <v>4500</v>
      </c>
      <c r="H16" s="16">
        <f>VLOOKUP(B16,[2]项目表!$B$16:$H$98,7,FALSE)</f>
        <v>128</v>
      </c>
      <c r="I16" s="13"/>
      <c r="J16" s="13" t="s">
        <v>91</v>
      </c>
      <c r="K16" s="13" t="s">
        <v>92</v>
      </c>
      <c r="L16" s="13" t="s">
        <v>54</v>
      </c>
      <c r="M16" s="13" t="s">
        <v>42</v>
      </c>
      <c r="N16" s="13" t="s">
        <v>67</v>
      </c>
      <c r="O16" s="17" t="s">
        <v>43</v>
      </c>
    </row>
    <row r="17" s="1" customFormat="1" ht="31.5" customHeight="1" spans="1:15">
      <c r="A17" s="12">
        <v>11</v>
      </c>
      <c r="B17" s="13" t="s">
        <v>93</v>
      </c>
      <c r="C17" s="13" t="s">
        <v>14</v>
      </c>
      <c r="D17" s="13" t="s">
        <v>94</v>
      </c>
      <c r="E17" s="13" t="s">
        <v>95</v>
      </c>
      <c r="F17" s="14">
        <v>8922</v>
      </c>
      <c r="G17" s="15">
        <f>VLOOKUP(B17,[1]Sheet1!$B$5:$H$175,7,FALSE)</f>
        <v>200</v>
      </c>
      <c r="H17" s="16">
        <f>VLOOKUP(B17,[2]项目表!$B$16:$H$98,7,FALSE)</f>
        <v>0</v>
      </c>
      <c r="I17" s="13"/>
      <c r="J17" s="13" t="s">
        <v>96</v>
      </c>
      <c r="K17" s="13" t="s">
        <v>92</v>
      </c>
      <c r="L17" s="13" t="s">
        <v>92</v>
      </c>
      <c r="M17" s="13" t="s">
        <v>42</v>
      </c>
      <c r="N17" s="13" t="s">
        <v>42</v>
      </c>
      <c r="O17" s="17" t="s">
        <v>43</v>
      </c>
    </row>
    <row r="18" s="1" customFormat="1" ht="31.5" customHeight="1" spans="1:15">
      <c r="A18" s="12">
        <v>12</v>
      </c>
      <c r="B18" s="13" t="s">
        <v>97</v>
      </c>
      <c r="C18" s="13" t="s">
        <v>14</v>
      </c>
      <c r="D18" s="13" t="s">
        <v>98</v>
      </c>
      <c r="E18" s="13" t="s">
        <v>99</v>
      </c>
      <c r="F18" s="14">
        <v>13988</v>
      </c>
      <c r="G18" s="15">
        <f>VLOOKUP(B18,[1]Sheet1!$B$5:$H$175,7,FALSE)</f>
        <v>3946</v>
      </c>
      <c r="H18" s="16">
        <f>VLOOKUP(B18,[2]项目表!$B$16:$H$98,7,FALSE)</f>
        <v>0</v>
      </c>
      <c r="I18" s="13"/>
      <c r="J18" s="13" t="s">
        <v>100</v>
      </c>
      <c r="K18" s="13" t="s">
        <v>101</v>
      </c>
      <c r="L18" s="13" t="s">
        <v>92</v>
      </c>
      <c r="M18" s="13" t="s">
        <v>42</v>
      </c>
      <c r="N18" s="13" t="s">
        <v>67</v>
      </c>
      <c r="O18" s="17" t="s">
        <v>68</v>
      </c>
    </row>
    <row r="19" s="1" customFormat="1" ht="31.5" customHeight="1" spans="1:15">
      <c r="A19" s="12">
        <v>13</v>
      </c>
      <c r="B19" s="13" t="s">
        <v>102</v>
      </c>
      <c r="C19" s="13" t="s">
        <v>14</v>
      </c>
      <c r="D19" s="13" t="s">
        <v>103</v>
      </c>
      <c r="E19" s="13" t="s">
        <v>104</v>
      </c>
      <c r="F19" s="14">
        <v>6500</v>
      </c>
      <c r="G19" s="15">
        <f>VLOOKUP(B19,[1]Sheet1!$B$5:$H$175,7,FALSE)</f>
        <v>4000</v>
      </c>
      <c r="H19" s="16">
        <f>VLOOKUP(B19,[2]项目表!$B$16:$H$98,7,FALSE)</f>
        <v>1713</v>
      </c>
      <c r="I19" s="13"/>
      <c r="J19" s="13" t="s">
        <v>105</v>
      </c>
      <c r="K19" s="13" t="s">
        <v>106</v>
      </c>
      <c r="L19" s="13" t="s">
        <v>66</v>
      </c>
      <c r="M19" s="13" t="s">
        <v>42</v>
      </c>
      <c r="N19" s="13" t="s">
        <v>67</v>
      </c>
      <c r="O19" s="17" t="s">
        <v>68</v>
      </c>
    </row>
    <row r="20" s="1" customFormat="1" ht="31.5" customHeight="1" spans="1:15">
      <c r="A20" s="12">
        <v>14</v>
      </c>
      <c r="B20" s="13" t="s">
        <v>107</v>
      </c>
      <c r="C20" s="13" t="s">
        <v>14</v>
      </c>
      <c r="D20" s="13" t="s">
        <v>108</v>
      </c>
      <c r="E20" s="13" t="s">
        <v>109</v>
      </c>
      <c r="F20" s="14">
        <v>2500</v>
      </c>
      <c r="G20" s="15">
        <f>VLOOKUP(B20,[1]Sheet1!$B$5:$H$175,7,FALSE)</f>
        <v>900</v>
      </c>
      <c r="H20" s="16">
        <f>VLOOKUP(B20,[2]项目表!$B$16:$H$98,7,FALSE)</f>
        <v>0</v>
      </c>
      <c r="I20" s="13"/>
      <c r="J20" s="13" t="s">
        <v>110</v>
      </c>
      <c r="K20" s="13" t="s">
        <v>101</v>
      </c>
      <c r="L20" s="13" t="s">
        <v>101</v>
      </c>
      <c r="M20" s="13" t="s">
        <v>42</v>
      </c>
      <c r="N20" s="13" t="s">
        <v>67</v>
      </c>
      <c r="O20" s="17" t="s">
        <v>60</v>
      </c>
    </row>
    <row r="21" s="1" customFormat="1" ht="31.5" customHeight="1" spans="1:15">
      <c r="A21" s="12">
        <v>15</v>
      </c>
      <c r="B21" s="13" t="s">
        <v>111</v>
      </c>
      <c r="C21" s="13" t="s">
        <v>14</v>
      </c>
      <c r="D21" s="13" t="s">
        <v>112</v>
      </c>
      <c r="E21" s="13" t="s">
        <v>113</v>
      </c>
      <c r="F21" s="14">
        <v>16246</v>
      </c>
      <c r="G21" s="15">
        <v>8300</v>
      </c>
      <c r="H21" s="16">
        <f>VLOOKUP(B21,[2]项目表!$B$16:$H$98,7,FALSE)</f>
        <v>2928</v>
      </c>
      <c r="I21" s="13"/>
      <c r="J21" s="13" t="s">
        <v>114</v>
      </c>
      <c r="K21" s="13" t="s">
        <v>92</v>
      </c>
      <c r="L21" s="13" t="s">
        <v>66</v>
      </c>
      <c r="M21" s="13" t="s">
        <v>42</v>
      </c>
      <c r="N21" s="13" t="s">
        <v>67</v>
      </c>
      <c r="O21" s="17" t="s">
        <v>43</v>
      </c>
    </row>
    <row r="22" s="1" customFormat="1" ht="31.5" customHeight="1" spans="1:15">
      <c r="A22" s="12">
        <v>16</v>
      </c>
      <c r="B22" s="13" t="s">
        <v>115</v>
      </c>
      <c r="C22" s="13" t="s">
        <v>14</v>
      </c>
      <c r="D22" s="13" t="s">
        <v>116</v>
      </c>
      <c r="E22" s="13" t="s">
        <v>104</v>
      </c>
      <c r="F22" s="14">
        <v>1800</v>
      </c>
      <c r="G22" s="15">
        <f>VLOOKUP(B22,[1]Sheet1!$B$5:$H$175,7,FALSE)</f>
        <v>1229</v>
      </c>
      <c r="H22" s="16">
        <f>VLOOKUP(B22,[2]项目表!$B$16:$H$98,7,FALSE)</f>
        <v>55</v>
      </c>
      <c r="I22" s="13"/>
      <c r="J22" s="13" t="s">
        <v>114</v>
      </c>
      <c r="K22" s="13" t="s">
        <v>92</v>
      </c>
      <c r="L22" s="13" t="s">
        <v>66</v>
      </c>
      <c r="M22" s="13" t="s">
        <v>42</v>
      </c>
      <c r="N22" s="13" t="s">
        <v>67</v>
      </c>
      <c r="O22" s="17" t="s">
        <v>43</v>
      </c>
    </row>
    <row r="23" s="1" customFormat="1" ht="31.5" customHeight="1" spans="1:15">
      <c r="A23" s="12">
        <v>17</v>
      </c>
      <c r="B23" s="13" t="s">
        <v>117</v>
      </c>
      <c r="C23" s="13" t="s">
        <v>14</v>
      </c>
      <c r="D23" s="13" t="s">
        <v>118</v>
      </c>
      <c r="E23" s="13" t="s">
        <v>119</v>
      </c>
      <c r="F23" s="14">
        <v>3858.79</v>
      </c>
      <c r="G23" s="15">
        <f>VLOOKUP(B23,[1]Sheet1!$B$5:$H$175,7,FALSE)</f>
        <v>2104</v>
      </c>
      <c r="H23" s="16">
        <f>VLOOKUP(B23,[2]项目表!$B$16:$H$98,7,FALSE)</f>
        <v>626</v>
      </c>
      <c r="I23" s="13"/>
      <c r="J23" s="13" t="s">
        <v>120</v>
      </c>
      <c r="K23" s="13" t="s">
        <v>92</v>
      </c>
      <c r="L23" s="13" t="s">
        <v>66</v>
      </c>
      <c r="M23" s="13" t="s">
        <v>42</v>
      </c>
      <c r="N23" s="13" t="s">
        <v>67</v>
      </c>
      <c r="O23" s="17" t="s">
        <v>43</v>
      </c>
    </row>
    <row r="24" s="1" customFormat="1" ht="31.5" customHeight="1" spans="1:15">
      <c r="A24" s="12">
        <v>18</v>
      </c>
      <c r="B24" s="13" t="s">
        <v>121</v>
      </c>
      <c r="C24" s="13" t="s">
        <v>14</v>
      </c>
      <c r="D24" s="13" t="s">
        <v>122</v>
      </c>
      <c r="E24" s="13" t="s">
        <v>119</v>
      </c>
      <c r="F24" s="14">
        <v>4004.55</v>
      </c>
      <c r="G24" s="15">
        <f>VLOOKUP(B24,[1]Sheet1!$B$5:$H$175,7,FALSE)</f>
        <v>2344</v>
      </c>
      <c r="H24" s="16">
        <f>VLOOKUP(B24,[2]项目表!$B$16:$H$98,7,FALSE)</f>
        <v>633</v>
      </c>
      <c r="I24" s="13"/>
      <c r="J24" s="13" t="s">
        <v>120</v>
      </c>
      <c r="K24" s="13" t="s">
        <v>92</v>
      </c>
      <c r="L24" s="13" t="s">
        <v>66</v>
      </c>
      <c r="M24" s="13" t="s">
        <v>42</v>
      </c>
      <c r="N24" s="13" t="s">
        <v>67</v>
      </c>
      <c r="O24" s="17" t="s">
        <v>43</v>
      </c>
    </row>
    <row r="25" s="1" customFormat="1" ht="31.5" customHeight="1" spans="1:15">
      <c r="A25" s="12">
        <v>19</v>
      </c>
      <c r="B25" s="13" t="s">
        <v>123</v>
      </c>
      <c r="C25" s="13" t="s">
        <v>14</v>
      </c>
      <c r="D25" s="13" t="s">
        <v>124</v>
      </c>
      <c r="E25" s="13" t="s">
        <v>125</v>
      </c>
      <c r="F25" s="14">
        <v>4010</v>
      </c>
      <c r="G25" s="15">
        <f>VLOOKUP(B25,[1]Sheet1!$B$5:$H$175,7,FALSE)</f>
        <v>2025</v>
      </c>
      <c r="H25" s="16">
        <f>VLOOKUP(B25,[2]项目表!$B$16:$H$98,7,FALSE)</f>
        <v>0</v>
      </c>
      <c r="I25" s="13"/>
      <c r="J25" s="13" t="s">
        <v>126</v>
      </c>
      <c r="K25" s="13" t="s">
        <v>101</v>
      </c>
      <c r="L25" s="13" t="s">
        <v>127</v>
      </c>
      <c r="M25" s="13" t="s">
        <v>42</v>
      </c>
      <c r="N25" s="13" t="s">
        <v>67</v>
      </c>
      <c r="O25" s="17" t="s">
        <v>60</v>
      </c>
    </row>
    <row r="26" s="1" customFormat="1" ht="31.5" customHeight="1" spans="1:15">
      <c r="A26" s="12">
        <v>20</v>
      </c>
      <c r="B26" s="13" t="s">
        <v>128</v>
      </c>
      <c r="C26" s="13" t="s">
        <v>14</v>
      </c>
      <c r="D26" s="13" t="s">
        <v>129</v>
      </c>
      <c r="E26" s="13" t="s">
        <v>125</v>
      </c>
      <c r="F26" s="14">
        <v>13565</v>
      </c>
      <c r="G26" s="15">
        <f>VLOOKUP(B26,[1]Sheet1!$B$5:$H$175,7,FALSE)</f>
        <v>10108</v>
      </c>
      <c r="H26" s="16">
        <f>VLOOKUP(B26,[2]项目表!$B$16:$H$98,7,FALSE)</f>
        <v>0</v>
      </c>
      <c r="I26" s="13"/>
      <c r="J26" s="13" t="s">
        <v>126</v>
      </c>
      <c r="K26" s="13" t="s">
        <v>101</v>
      </c>
      <c r="L26" s="13" t="s">
        <v>92</v>
      </c>
      <c r="M26" s="13" t="s">
        <v>42</v>
      </c>
      <c r="N26" s="13" t="s">
        <v>67</v>
      </c>
      <c r="O26" s="17" t="s">
        <v>68</v>
      </c>
    </row>
    <row r="27" s="1" customFormat="1" ht="31.5" customHeight="1" spans="1:15">
      <c r="A27" s="12">
        <v>21</v>
      </c>
      <c r="B27" s="13" t="s">
        <v>130</v>
      </c>
      <c r="C27" s="13" t="s">
        <v>14</v>
      </c>
      <c r="D27" s="13" t="s">
        <v>131</v>
      </c>
      <c r="E27" s="13" t="s">
        <v>132</v>
      </c>
      <c r="F27" s="14">
        <v>1400</v>
      </c>
      <c r="G27" s="15">
        <f>VLOOKUP(B27,[1]Sheet1!$B$5:$H$175,7,FALSE)</f>
        <v>840</v>
      </c>
      <c r="H27" s="16">
        <f>VLOOKUP(B27,[2]项目表!$B$16:$H$98,7,FALSE)</f>
        <v>0</v>
      </c>
      <c r="I27" s="13"/>
      <c r="J27" s="13" t="s">
        <v>114</v>
      </c>
      <c r="K27" s="13" t="s">
        <v>101</v>
      </c>
      <c r="L27" s="13" t="s">
        <v>66</v>
      </c>
      <c r="M27" s="13" t="s">
        <v>42</v>
      </c>
      <c r="N27" s="13" t="s">
        <v>67</v>
      </c>
      <c r="O27" s="17" t="s">
        <v>68</v>
      </c>
    </row>
    <row r="28" s="1" customFormat="1" ht="31.5" customHeight="1" spans="1:15">
      <c r="A28" s="12">
        <v>22</v>
      </c>
      <c r="B28" s="13" t="s">
        <v>133</v>
      </c>
      <c r="C28" s="13" t="s">
        <v>14</v>
      </c>
      <c r="D28" s="13" t="s">
        <v>134</v>
      </c>
      <c r="E28" s="13" t="s">
        <v>135</v>
      </c>
      <c r="F28" s="14">
        <v>7164</v>
      </c>
      <c r="G28" s="15">
        <f>VLOOKUP(B28,[1]Sheet1!$B$5:$H$175,7,FALSE)</f>
        <v>5000</v>
      </c>
      <c r="H28" s="16">
        <f>VLOOKUP(B28,[2]项目表!$B$16:$H$98,7,FALSE)</f>
        <v>0</v>
      </c>
      <c r="I28" s="13"/>
      <c r="J28" s="13" t="s">
        <v>136</v>
      </c>
      <c r="K28" s="13" t="s">
        <v>101</v>
      </c>
      <c r="L28" s="13" t="s">
        <v>127</v>
      </c>
      <c r="M28" s="13" t="s">
        <v>42</v>
      </c>
      <c r="N28" s="13" t="s">
        <v>67</v>
      </c>
      <c r="O28" s="17" t="s">
        <v>60</v>
      </c>
    </row>
    <row r="29" s="1" customFormat="1" ht="31.5" customHeight="1" spans="1:15">
      <c r="A29" s="12">
        <v>23</v>
      </c>
      <c r="B29" s="13" t="s">
        <v>137</v>
      </c>
      <c r="C29" s="13" t="s">
        <v>14</v>
      </c>
      <c r="D29" s="13" t="s">
        <v>138</v>
      </c>
      <c r="E29" s="13" t="s">
        <v>135</v>
      </c>
      <c r="F29" s="14">
        <v>5844</v>
      </c>
      <c r="G29" s="15">
        <f>VLOOKUP(B29,[1]Sheet1!$B$5:$H$175,7,FALSE)</f>
        <v>3000</v>
      </c>
      <c r="H29" s="16">
        <f>VLOOKUP(B29,[2]项目表!$B$16:$H$98,7,FALSE)</f>
        <v>0</v>
      </c>
      <c r="I29" s="13"/>
      <c r="J29" s="13" t="s">
        <v>136</v>
      </c>
      <c r="K29" s="13" t="s">
        <v>101</v>
      </c>
      <c r="L29" s="13" t="s">
        <v>127</v>
      </c>
      <c r="M29" s="13" t="s">
        <v>42</v>
      </c>
      <c r="N29" s="13" t="s">
        <v>67</v>
      </c>
      <c r="O29" s="17" t="s">
        <v>60</v>
      </c>
    </row>
    <row r="30" s="1" customFormat="1" ht="31.5" customHeight="1" spans="1:15">
      <c r="A30" s="12">
        <v>24</v>
      </c>
      <c r="B30" s="13" t="s">
        <v>139</v>
      </c>
      <c r="C30" s="13" t="s">
        <v>14</v>
      </c>
      <c r="D30" s="13" t="s">
        <v>140</v>
      </c>
      <c r="E30" s="13" t="s">
        <v>141</v>
      </c>
      <c r="F30" s="14">
        <v>10390</v>
      </c>
      <c r="G30" s="15">
        <f>VLOOKUP(B30,[1]Sheet1!$B$5:$H$175,7,FALSE)</f>
        <v>4000</v>
      </c>
      <c r="H30" s="16">
        <f>VLOOKUP(B30,[2]项目表!$B$16:$H$98,7,FALSE)</f>
        <v>0</v>
      </c>
      <c r="I30" s="13"/>
      <c r="J30" s="13" t="s">
        <v>110</v>
      </c>
      <c r="K30" s="13" t="s">
        <v>101</v>
      </c>
      <c r="L30" s="13" t="s">
        <v>106</v>
      </c>
      <c r="M30" s="13" t="s">
        <v>42</v>
      </c>
      <c r="N30" s="13" t="s">
        <v>67</v>
      </c>
      <c r="O30" s="17" t="s">
        <v>60</v>
      </c>
    </row>
    <row r="31" s="1" customFormat="1" ht="31.5" customHeight="1" spans="1:15">
      <c r="A31" s="12">
        <v>25</v>
      </c>
      <c r="B31" s="13" t="s">
        <v>142</v>
      </c>
      <c r="C31" s="13" t="s">
        <v>14</v>
      </c>
      <c r="D31" s="13" t="s">
        <v>143</v>
      </c>
      <c r="E31" s="13" t="s">
        <v>104</v>
      </c>
      <c r="F31" s="14">
        <v>7000</v>
      </c>
      <c r="G31" s="15">
        <f>VLOOKUP(B31,[1]Sheet1!$B$5:$H$175,7,FALSE)</f>
        <v>6500</v>
      </c>
      <c r="H31" s="16">
        <f>VLOOKUP(B31,[2]项目表!$B$16:$H$98,7,FALSE)</f>
        <v>168</v>
      </c>
      <c r="I31" s="13"/>
      <c r="J31" s="13" t="s">
        <v>144</v>
      </c>
      <c r="K31" s="13" t="s">
        <v>101</v>
      </c>
      <c r="L31" s="13" t="s">
        <v>92</v>
      </c>
      <c r="M31" s="13" t="s">
        <v>42</v>
      </c>
      <c r="N31" s="13" t="s">
        <v>67</v>
      </c>
      <c r="O31" s="17" t="s">
        <v>68</v>
      </c>
    </row>
    <row r="32" s="1" customFormat="1" ht="31.5" customHeight="1" spans="1:15">
      <c r="A32" s="12">
        <v>26</v>
      </c>
      <c r="B32" s="13" t="s">
        <v>145</v>
      </c>
      <c r="C32" s="13" t="s">
        <v>14</v>
      </c>
      <c r="D32" s="13" t="s">
        <v>146</v>
      </c>
      <c r="E32" s="13" t="s">
        <v>90</v>
      </c>
      <c r="F32" s="14">
        <v>7100</v>
      </c>
      <c r="G32" s="15">
        <f>VLOOKUP(B32,[1]Sheet1!$B$5:$H$175,7,FALSE)</f>
        <v>200</v>
      </c>
      <c r="H32" s="16">
        <f>VLOOKUP(B32,[2]项目表!$B$16:$H$98,7,FALSE)</f>
        <v>0</v>
      </c>
      <c r="I32" s="13"/>
      <c r="J32" s="13" t="s">
        <v>147</v>
      </c>
      <c r="K32" s="13" t="s">
        <v>148</v>
      </c>
      <c r="L32" s="13" t="s">
        <v>101</v>
      </c>
      <c r="M32" s="13" t="s">
        <v>42</v>
      </c>
      <c r="N32" s="13" t="s">
        <v>67</v>
      </c>
      <c r="O32" s="17" t="s">
        <v>60</v>
      </c>
    </row>
    <row r="33" s="1" customFormat="1" ht="31.5" customHeight="1" spans="1:15">
      <c r="A33" s="12">
        <v>27</v>
      </c>
      <c r="B33" s="13" t="s">
        <v>149</v>
      </c>
      <c r="C33" s="13" t="s">
        <v>14</v>
      </c>
      <c r="D33" s="13" t="s">
        <v>150</v>
      </c>
      <c r="E33" s="13" t="s">
        <v>95</v>
      </c>
      <c r="F33" s="14">
        <v>760</v>
      </c>
      <c r="G33" s="15">
        <f>VLOOKUP(B33,[1]Sheet1!$B$5:$H$175,7,FALSE)</f>
        <v>700</v>
      </c>
      <c r="H33" s="16">
        <f>VLOOKUP(B33,[2]项目表!$B$16:$H$98,7,FALSE)</f>
        <v>24</v>
      </c>
      <c r="I33" s="13"/>
      <c r="J33" s="13" t="s">
        <v>151</v>
      </c>
      <c r="K33" s="13" t="s">
        <v>106</v>
      </c>
      <c r="L33" s="13" t="s">
        <v>66</v>
      </c>
      <c r="M33" s="13" t="s">
        <v>42</v>
      </c>
      <c r="N33" s="13" t="s">
        <v>67</v>
      </c>
      <c r="O33" s="17" t="s">
        <v>43</v>
      </c>
    </row>
    <row r="34" s="1" customFormat="1" ht="31.5" customHeight="1" spans="1:15">
      <c r="A34" s="12">
        <v>28</v>
      </c>
      <c r="B34" s="13" t="s">
        <v>152</v>
      </c>
      <c r="C34" s="13" t="s">
        <v>14</v>
      </c>
      <c r="D34" s="13" t="s">
        <v>153</v>
      </c>
      <c r="E34" s="13" t="s">
        <v>95</v>
      </c>
      <c r="F34" s="14">
        <v>367</v>
      </c>
      <c r="G34" s="15">
        <f>VLOOKUP(B34,[1]Sheet1!$B$5:$H$175,7,FALSE)</f>
        <v>357</v>
      </c>
      <c r="H34" s="16">
        <f>VLOOKUP(B34,[2]项目表!$B$16:$H$98,7,FALSE)</f>
        <v>0</v>
      </c>
      <c r="I34" s="13"/>
      <c r="J34" s="13" t="s">
        <v>154</v>
      </c>
      <c r="K34" s="13" t="s">
        <v>101</v>
      </c>
      <c r="L34" s="13" t="s">
        <v>66</v>
      </c>
      <c r="M34" s="13" t="s">
        <v>42</v>
      </c>
      <c r="N34" s="13" t="s">
        <v>67</v>
      </c>
      <c r="O34" s="17" t="s">
        <v>68</v>
      </c>
    </row>
    <row r="35" s="1" customFormat="1" ht="31.5" customHeight="1" spans="1:15">
      <c r="A35" s="12">
        <v>29</v>
      </c>
      <c r="B35" s="13" t="s">
        <v>155</v>
      </c>
      <c r="C35" s="13" t="s">
        <v>14</v>
      </c>
      <c r="D35" s="13" t="s">
        <v>156</v>
      </c>
      <c r="E35" s="13" t="s">
        <v>104</v>
      </c>
      <c r="F35" s="14">
        <v>5615</v>
      </c>
      <c r="G35" s="15">
        <f>VLOOKUP(B35,[1]Sheet1!$B$5:$H$175,7,FALSE)</f>
        <v>200</v>
      </c>
      <c r="H35" s="16">
        <f>VLOOKUP(B35,[2]项目表!$B$16:$H$98,7,FALSE)</f>
        <v>0</v>
      </c>
      <c r="I35" s="13"/>
      <c r="J35" s="13" t="s">
        <v>76</v>
      </c>
      <c r="K35" s="13" t="s">
        <v>157</v>
      </c>
      <c r="L35" s="13" t="s">
        <v>101</v>
      </c>
      <c r="M35" s="13" t="s">
        <v>42</v>
      </c>
      <c r="N35" s="13" t="s">
        <v>42</v>
      </c>
      <c r="O35" s="17" t="s">
        <v>60</v>
      </c>
    </row>
    <row r="36" s="1" customFormat="1" ht="31.5" customHeight="1" spans="1:15">
      <c r="A36" s="12">
        <v>30</v>
      </c>
      <c r="B36" s="13" t="s">
        <v>158</v>
      </c>
      <c r="C36" s="13" t="s">
        <v>14</v>
      </c>
      <c r="D36" s="13" t="s">
        <v>159</v>
      </c>
      <c r="E36" s="13" t="s">
        <v>160</v>
      </c>
      <c r="F36" s="14">
        <v>24793</v>
      </c>
      <c r="G36" s="15">
        <f>VLOOKUP(B36,[1]Sheet1!$B$5:$H$175,7,FALSE)</f>
        <v>100</v>
      </c>
      <c r="H36" s="16">
        <f>VLOOKUP(B36,[2]项目表!$B$16:$H$98,7,FALSE)</f>
        <v>0</v>
      </c>
      <c r="I36" s="35"/>
      <c r="J36" s="35" t="s">
        <v>161</v>
      </c>
      <c r="K36" s="17" t="s">
        <v>157</v>
      </c>
      <c r="L36" s="17" t="s">
        <v>101</v>
      </c>
      <c r="M36" s="13" t="s">
        <v>42</v>
      </c>
      <c r="N36" s="13" t="s">
        <v>42</v>
      </c>
      <c r="O36" s="17" t="s">
        <v>60</v>
      </c>
    </row>
    <row r="37" s="1" customFormat="1" ht="31.5" customHeight="1" spans="1:15">
      <c r="A37" s="12">
        <v>31</v>
      </c>
      <c r="B37" s="17" t="s">
        <v>162</v>
      </c>
      <c r="C37" s="13" t="s">
        <v>14</v>
      </c>
      <c r="D37" s="18" t="s">
        <v>163</v>
      </c>
      <c r="E37" s="19" t="s">
        <v>164</v>
      </c>
      <c r="F37" s="20">
        <v>6204.45</v>
      </c>
      <c r="G37" s="15">
        <f>VLOOKUP(B37,[1]Sheet1!$B$5:$H$175,7,FALSE)</f>
        <v>2100</v>
      </c>
      <c r="H37" s="16">
        <f>VLOOKUP(B37,[2]项目表!$B$16:$H$98,7,FALSE)</f>
        <v>0</v>
      </c>
      <c r="I37" s="35"/>
      <c r="J37" s="35" t="s">
        <v>80</v>
      </c>
      <c r="K37" s="17" t="s">
        <v>157</v>
      </c>
      <c r="L37" s="17" t="s">
        <v>101</v>
      </c>
      <c r="M37" s="13" t="s">
        <v>42</v>
      </c>
      <c r="N37" s="13" t="s">
        <v>42</v>
      </c>
      <c r="O37" s="17" t="s">
        <v>60</v>
      </c>
    </row>
    <row r="38" s="1" customFormat="1" ht="31.5" customHeight="1" spans="1:15">
      <c r="A38" s="12">
        <v>32</v>
      </c>
      <c r="B38" s="17" t="s">
        <v>165</v>
      </c>
      <c r="C38" s="13" t="s">
        <v>14</v>
      </c>
      <c r="D38" s="18" t="s">
        <v>166</v>
      </c>
      <c r="E38" s="18" t="s">
        <v>167</v>
      </c>
      <c r="F38" s="20">
        <v>20335.02</v>
      </c>
      <c r="G38" s="15">
        <f>VLOOKUP(B38,[1]Sheet1!$B$5:$H$175,7,FALSE)</f>
        <v>6800</v>
      </c>
      <c r="H38" s="16">
        <f>VLOOKUP(B38,[2]项目表!$B$16:$H$98,7,FALSE)</f>
        <v>0</v>
      </c>
      <c r="I38" s="35"/>
      <c r="J38" s="35" t="s">
        <v>80</v>
      </c>
      <c r="K38" s="17" t="s">
        <v>157</v>
      </c>
      <c r="L38" s="17" t="s">
        <v>101</v>
      </c>
      <c r="M38" s="13" t="s">
        <v>42</v>
      </c>
      <c r="N38" s="13" t="s">
        <v>42</v>
      </c>
      <c r="O38" s="17" t="s">
        <v>60</v>
      </c>
    </row>
    <row r="39" s="1" customFormat="1" ht="31.5" customHeight="1" spans="1:15">
      <c r="A39" s="12">
        <v>33</v>
      </c>
      <c r="B39" s="17" t="s">
        <v>168</v>
      </c>
      <c r="C39" s="13" t="s">
        <v>14</v>
      </c>
      <c r="D39" s="18" t="s">
        <v>169</v>
      </c>
      <c r="E39" s="19" t="s">
        <v>170</v>
      </c>
      <c r="F39" s="20">
        <v>3948.92</v>
      </c>
      <c r="G39" s="15">
        <f>VLOOKUP(B39,[1]Sheet1!$B$5:$H$175,7,FALSE)</f>
        <v>1300</v>
      </c>
      <c r="H39" s="16">
        <f>VLOOKUP(B39,[2]项目表!$B$16:$H$98,7,FALSE)</f>
        <v>0</v>
      </c>
      <c r="I39" s="35"/>
      <c r="J39" s="35" t="s">
        <v>80</v>
      </c>
      <c r="K39" s="17" t="s">
        <v>157</v>
      </c>
      <c r="L39" s="17" t="s">
        <v>101</v>
      </c>
      <c r="M39" s="13" t="s">
        <v>42</v>
      </c>
      <c r="N39" s="13" t="s">
        <v>42</v>
      </c>
      <c r="O39" s="17" t="s">
        <v>60</v>
      </c>
    </row>
    <row r="40" s="1" customFormat="1" ht="31.5" customHeight="1" spans="1:15">
      <c r="A40" s="12">
        <v>34</v>
      </c>
      <c r="B40" s="13" t="s">
        <v>171</v>
      </c>
      <c r="C40" s="13" t="s">
        <v>14</v>
      </c>
      <c r="D40" s="13" t="s">
        <v>172</v>
      </c>
      <c r="E40" s="13" t="s">
        <v>125</v>
      </c>
      <c r="F40" s="14">
        <v>7115.13</v>
      </c>
      <c r="G40" s="15">
        <f>VLOOKUP(B40,[1]Sheet1!$B$5:$H$175,7,FALSE)</f>
        <v>3775</v>
      </c>
      <c r="H40" s="16">
        <f>VLOOKUP(B40,[2]项目表!$B$16:$H$98,7,FALSE)</f>
        <v>0</v>
      </c>
      <c r="I40" s="13"/>
      <c r="J40" s="13" t="s">
        <v>96</v>
      </c>
      <c r="K40" s="13" t="s">
        <v>101</v>
      </c>
      <c r="L40" s="13" t="s">
        <v>92</v>
      </c>
      <c r="M40" s="13" t="s">
        <v>42</v>
      </c>
      <c r="N40" s="13" t="s">
        <v>67</v>
      </c>
      <c r="O40" s="17" t="s">
        <v>68</v>
      </c>
    </row>
    <row r="41" s="1" customFormat="1" ht="31.5" customHeight="1" spans="1:15">
      <c r="A41" s="12">
        <v>35</v>
      </c>
      <c r="B41" s="13" t="s">
        <v>173</v>
      </c>
      <c r="C41" s="13" t="s">
        <v>14</v>
      </c>
      <c r="D41" s="13" t="s">
        <v>174</v>
      </c>
      <c r="E41" s="13" t="s">
        <v>175</v>
      </c>
      <c r="F41" s="14">
        <v>60838</v>
      </c>
      <c r="G41" s="15">
        <f>VLOOKUP(B41,[1]Sheet1!$B$5:$H$175,7,FALSE)</f>
        <v>200</v>
      </c>
      <c r="H41" s="16">
        <f>VLOOKUP(B41,[2]项目表!$B$16:$H$98,7,FALSE)</f>
        <v>0</v>
      </c>
      <c r="I41" s="13"/>
      <c r="J41" s="13" t="s">
        <v>96</v>
      </c>
      <c r="K41" s="13" t="s">
        <v>157</v>
      </c>
      <c r="L41" s="13" t="s">
        <v>101</v>
      </c>
      <c r="M41" s="13" t="s">
        <v>42</v>
      </c>
      <c r="N41" s="13" t="s">
        <v>67</v>
      </c>
      <c r="O41" s="17" t="s">
        <v>60</v>
      </c>
    </row>
    <row r="42" s="1" customFormat="1" ht="31.5" customHeight="1" spans="1:15">
      <c r="A42" s="12">
        <v>36</v>
      </c>
      <c r="B42" s="13" t="s">
        <v>176</v>
      </c>
      <c r="C42" s="13" t="s">
        <v>14</v>
      </c>
      <c r="D42" s="13" t="s">
        <v>177</v>
      </c>
      <c r="E42" s="13" t="s">
        <v>95</v>
      </c>
      <c r="F42" s="14">
        <v>764</v>
      </c>
      <c r="G42" s="15">
        <f>VLOOKUP(B42,[1]Sheet1!$B$5:$H$175,7,FALSE)</f>
        <v>764</v>
      </c>
      <c r="H42" s="16">
        <f>VLOOKUP(B42,[2]项目表!$B$16:$H$98,7,FALSE)</f>
        <v>0</v>
      </c>
      <c r="I42" s="13"/>
      <c r="J42" s="13" t="s">
        <v>178</v>
      </c>
      <c r="K42" s="13" t="s">
        <v>157</v>
      </c>
      <c r="L42" s="13" t="s">
        <v>92</v>
      </c>
      <c r="M42" s="13" t="s">
        <v>42</v>
      </c>
      <c r="N42" s="13" t="s">
        <v>42</v>
      </c>
      <c r="O42" s="17" t="s">
        <v>68</v>
      </c>
    </row>
    <row r="43" s="1" customFormat="1" ht="31.5" customHeight="1" spans="1:15">
      <c r="A43" s="12">
        <v>37</v>
      </c>
      <c r="B43" s="13" t="s">
        <v>179</v>
      </c>
      <c r="C43" s="13" t="s">
        <v>14</v>
      </c>
      <c r="D43" s="13" t="s">
        <v>180</v>
      </c>
      <c r="E43" s="13" t="s">
        <v>181</v>
      </c>
      <c r="F43" s="14">
        <v>10000</v>
      </c>
      <c r="G43" s="15">
        <f>VLOOKUP(B43,[1]Sheet1!$B$5:$H$175,7,FALSE)</f>
        <v>100</v>
      </c>
      <c r="H43" s="16">
        <f>VLOOKUP(B43,[2]项目表!$B$16:$H$98,7,FALSE)</f>
        <v>0</v>
      </c>
      <c r="I43" s="13"/>
      <c r="J43" s="13" t="s">
        <v>161</v>
      </c>
      <c r="K43" s="13" t="s">
        <v>157</v>
      </c>
      <c r="L43" s="13" t="s">
        <v>101</v>
      </c>
      <c r="M43" s="13" t="s">
        <v>42</v>
      </c>
      <c r="N43" s="13" t="s">
        <v>42</v>
      </c>
      <c r="O43" s="17" t="s">
        <v>60</v>
      </c>
    </row>
    <row r="44" s="1" customFormat="1" ht="31.5" customHeight="1" spans="1:15">
      <c r="A44" s="12">
        <v>38</v>
      </c>
      <c r="B44" s="13" t="s">
        <v>182</v>
      </c>
      <c r="C44" s="13" t="s">
        <v>14</v>
      </c>
      <c r="D44" s="13" t="s">
        <v>183</v>
      </c>
      <c r="E44" s="13" t="s">
        <v>95</v>
      </c>
      <c r="F44" s="14">
        <v>7490</v>
      </c>
      <c r="G44" s="15">
        <f>VLOOKUP(B44,[1]Sheet1!$B$5:$H$175,7,FALSE)</f>
        <v>100</v>
      </c>
      <c r="H44" s="16">
        <f>VLOOKUP(B44,[2]项目表!$B$16:$H$98,7,FALSE)</f>
        <v>0</v>
      </c>
      <c r="I44" s="13"/>
      <c r="J44" s="13" t="s">
        <v>161</v>
      </c>
      <c r="K44" s="13" t="s">
        <v>157</v>
      </c>
      <c r="L44" s="13" t="s">
        <v>101</v>
      </c>
      <c r="M44" s="13" t="s">
        <v>42</v>
      </c>
      <c r="N44" s="13" t="s">
        <v>42</v>
      </c>
      <c r="O44" s="17" t="s">
        <v>60</v>
      </c>
    </row>
    <row r="45" s="1" customFormat="1" ht="31.5" customHeight="1" spans="1:15">
      <c r="A45" s="12">
        <v>39</v>
      </c>
      <c r="B45" s="13" t="s">
        <v>184</v>
      </c>
      <c r="C45" s="13" t="s">
        <v>14</v>
      </c>
      <c r="D45" s="13" t="s">
        <v>185</v>
      </c>
      <c r="E45" s="13" t="s">
        <v>95</v>
      </c>
      <c r="F45" s="14">
        <v>6678</v>
      </c>
      <c r="G45" s="15">
        <f>VLOOKUP(B45,[1]Sheet1!$B$5:$H$175,7,FALSE)</f>
        <v>100</v>
      </c>
      <c r="H45" s="16">
        <f>VLOOKUP(B45,[2]项目表!$B$16:$H$98,7,FALSE)</f>
        <v>0</v>
      </c>
      <c r="I45" s="13"/>
      <c r="J45" s="13" t="s">
        <v>161</v>
      </c>
      <c r="K45" s="13" t="s">
        <v>157</v>
      </c>
      <c r="L45" s="13" t="s">
        <v>101</v>
      </c>
      <c r="M45" s="13" t="s">
        <v>42</v>
      </c>
      <c r="N45" s="13" t="s">
        <v>42</v>
      </c>
      <c r="O45" s="17" t="s">
        <v>60</v>
      </c>
    </row>
    <row r="46" s="1" customFormat="1" ht="31.5" customHeight="1" spans="1:15">
      <c r="A46" s="12">
        <v>40</v>
      </c>
      <c r="B46" s="13" t="s">
        <v>186</v>
      </c>
      <c r="C46" s="13" t="s">
        <v>14</v>
      </c>
      <c r="D46" s="13" t="s">
        <v>187</v>
      </c>
      <c r="E46" s="13" t="s">
        <v>95</v>
      </c>
      <c r="F46" s="14">
        <v>7867</v>
      </c>
      <c r="G46" s="15">
        <f>VLOOKUP(B46,[1]Sheet1!$B$5:$H$175,7,FALSE)</f>
        <v>100</v>
      </c>
      <c r="H46" s="16">
        <f>VLOOKUP(B46,[2]项目表!$B$16:$H$98,7,FALSE)</f>
        <v>0</v>
      </c>
      <c r="I46" s="13"/>
      <c r="J46" s="13" t="s">
        <v>58</v>
      </c>
      <c r="K46" s="13" t="s">
        <v>157</v>
      </c>
      <c r="L46" s="13" t="s">
        <v>101</v>
      </c>
      <c r="M46" s="13" t="s">
        <v>42</v>
      </c>
      <c r="N46" s="13" t="s">
        <v>42</v>
      </c>
      <c r="O46" s="17" t="s">
        <v>60</v>
      </c>
    </row>
    <row r="47" s="1" customFormat="1" ht="31.5" customHeight="1" spans="1:15">
      <c r="A47" s="12">
        <v>41</v>
      </c>
      <c r="B47" s="13" t="s">
        <v>188</v>
      </c>
      <c r="C47" s="13" t="s">
        <v>14</v>
      </c>
      <c r="D47" s="13" t="s">
        <v>189</v>
      </c>
      <c r="E47" s="13" t="s">
        <v>95</v>
      </c>
      <c r="F47" s="14">
        <v>4833</v>
      </c>
      <c r="G47" s="15">
        <f>VLOOKUP(B47,[1]Sheet1!$B$5:$H$175,7,FALSE)</f>
        <v>100</v>
      </c>
      <c r="H47" s="16">
        <f>VLOOKUP(B47,[2]项目表!$B$16:$H$98,7,FALSE)</f>
        <v>0</v>
      </c>
      <c r="I47" s="13"/>
      <c r="J47" s="13" t="s">
        <v>80</v>
      </c>
      <c r="K47" s="13" t="s">
        <v>157</v>
      </c>
      <c r="L47" s="13" t="s">
        <v>101</v>
      </c>
      <c r="M47" s="13" t="s">
        <v>42</v>
      </c>
      <c r="N47" s="13" t="s">
        <v>42</v>
      </c>
      <c r="O47" s="17" t="s">
        <v>60</v>
      </c>
    </row>
    <row r="48" s="1" customFormat="1" ht="31.5" customHeight="1" spans="1:15">
      <c r="A48" s="12">
        <v>42</v>
      </c>
      <c r="B48" s="13" t="s">
        <v>190</v>
      </c>
      <c r="C48" s="13" t="s">
        <v>14</v>
      </c>
      <c r="D48" s="13" t="s">
        <v>191</v>
      </c>
      <c r="E48" s="13" t="s">
        <v>95</v>
      </c>
      <c r="F48" s="14">
        <v>5515</v>
      </c>
      <c r="G48" s="15">
        <f>VLOOKUP(B48,[1]Sheet1!$B$5:$H$175,7,FALSE)</f>
        <v>100</v>
      </c>
      <c r="H48" s="16">
        <f>VLOOKUP(B48,[2]项目表!$B$16:$H$98,7,FALSE)</f>
        <v>0</v>
      </c>
      <c r="I48" s="13"/>
      <c r="J48" s="13" t="s">
        <v>80</v>
      </c>
      <c r="K48" s="13" t="s">
        <v>157</v>
      </c>
      <c r="L48" s="13" t="s">
        <v>101</v>
      </c>
      <c r="M48" s="13" t="s">
        <v>42</v>
      </c>
      <c r="N48" s="13" t="s">
        <v>42</v>
      </c>
      <c r="O48" s="17" t="s">
        <v>60</v>
      </c>
    </row>
    <row r="49" s="1" customFormat="1" ht="31.5" customHeight="1" spans="1:15">
      <c r="A49" s="12">
        <v>43</v>
      </c>
      <c r="B49" s="13" t="s">
        <v>192</v>
      </c>
      <c r="C49" s="13" t="s">
        <v>14</v>
      </c>
      <c r="D49" s="13" t="s">
        <v>193</v>
      </c>
      <c r="E49" s="13" t="s">
        <v>95</v>
      </c>
      <c r="F49" s="21">
        <v>12987</v>
      </c>
      <c r="G49" s="15">
        <f>VLOOKUP(B49,[1]Sheet1!$B$5:$H$175,7,FALSE)</f>
        <v>7500</v>
      </c>
      <c r="H49" s="16">
        <f>VLOOKUP(B49,[2]项目表!$B$16:$H$98,7,FALSE)</f>
        <v>0</v>
      </c>
      <c r="I49" s="13"/>
      <c r="J49" s="13" t="s">
        <v>80</v>
      </c>
      <c r="K49" s="13" t="s">
        <v>101</v>
      </c>
      <c r="L49" s="13" t="s">
        <v>106</v>
      </c>
      <c r="M49" s="13" t="s">
        <v>42</v>
      </c>
      <c r="N49" s="13" t="s">
        <v>42</v>
      </c>
      <c r="O49" s="17" t="s">
        <v>68</v>
      </c>
    </row>
    <row r="50" s="1" customFormat="1" ht="31.5" customHeight="1" spans="1:15">
      <c r="A50" s="12">
        <v>44</v>
      </c>
      <c r="B50" s="13" t="s">
        <v>194</v>
      </c>
      <c r="C50" s="13" t="s">
        <v>14</v>
      </c>
      <c r="D50" s="13" t="s">
        <v>195</v>
      </c>
      <c r="E50" s="13" t="s">
        <v>125</v>
      </c>
      <c r="F50" s="21">
        <v>18683</v>
      </c>
      <c r="G50" s="15">
        <f>VLOOKUP(B50,[1]Sheet1!$B$5:$H$175,7,FALSE)</f>
        <v>8500</v>
      </c>
      <c r="H50" s="16">
        <f>VLOOKUP(B50,[2]项目表!$B$16:$H$98,7,FALSE)</f>
        <v>0</v>
      </c>
      <c r="I50" s="13"/>
      <c r="J50" s="13" t="s">
        <v>80</v>
      </c>
      <c r="K50" s="13" t="s">
        <v>101</v>
      </c>
      <c r="L50" s="13" t="s">
        <v>106</v>
      </c>
      <c r="M50" s="13" t="s">
        <v>42</v>
      </c>
      <c r="N50" s="13" t="s">
        <v>42</v>
      </c>
      <c r="O50" s="17" t="s">
        <v>68</v>
      </c>
    </row>
    <row r="51" s="1" customFormat="1" ht="31.5" customHeight="1" spans="1:15">
      <c r="A51" s="12">
        <v>45</v>
      </c>
      <c r="B51" s="13" t="s">
        <v>196</v>
      </c>
      <c r="C51" s="13" t="s">
        <v>14</v>
      </c>
      <c r="D51" s="13" t="s">
        <v>197</v>
      </c>
      <c r="E51" s="13" t="s">
        <v>125</v>
      </c>
      <c r="F51" s="14">
        <v>8712</v>
      </c>
      <c r="G51" s="15">
        <f>VLOOKUP(B51,[1]Sheet1!$B$5:$H$175,7,FALSE)</f>
        <v>100</v>
      </c>
      <c r="H51" s="16">
        <f>VLOOKUP(B51,[2]项目表!$B$16:$H$98,7,FALSE)</f>
        <v>0</v>
      </c>
      <c r="I51" s="35"/>
      <c r="J51" s="35" t="s">
        <v>80</v>
      </c>
      <c r="K51" s="17" t="s">
        <v>157</v>
      </c>
      <c r="L51" s="17" t="s">
        <v>101</v>
      </c>
      <c r="M51" s="13" t="s">
        <v>42</v>
      </c>
      <c r="N51" s="13" t="s">
        <v>42</v>
      </c>
      <c r="O51" s="17" t="s">
        <v>60</v>
      </c>
    </row>
    <row r="52" s="1" customFormat="1" ht="31.5" customHeight="1" spans="1:15">
      <c r="A52" s="12">
        <v>46</v>
      </c>
      <c r="B52" s="13" t="s">
        <v>198</v>
      </c>
      <c r="C52" s="13" t="s">
        <v>14</v>
      </c>
      <c r="D52" s="13" t="s">
        <v>199</v>
      </c>
      <c r="E52" s="13" t="s">
        <v>125</v>
      </c>
      <c r="F52" s="14">
        <v>24883</v>
      </c>
      <c r="G52" s="15">
        <f>VLOOKUP(B52,[1]Sheet1!$B$5:$H$175,7,FALSE)</f>
        <v>7000</v>
      </c>
      <c r="H52" s="16">
        <f>VLOOKUP(B52,[2]项目表!$B$16:$H$98,7,FALSE)</f>
        <v>0</v>
      </c>
      <c r="I52" s="35"/>
      <c r="J52" s="35" t="s">
        <v>80</v>
      </c>
      <c r="K52" s="13" t="s">
        <v>101</v>
      </c>
      <c r="L52" s="13" t="s">
        <v>106</v>
      </c>
      <c r="M52" s="13" t="s">
        <v>42</v>
      </c>
      <c r="N52" s="13" t="s">
        <v>42</v>
      </c>
      <c r="O52" s="17" t="s">
        <v>68</v>
      </c>
    </row>
    <row r="53" s="1" customFormat="1" ht="31.5" customHeight="1" spans="1:15">
      <c r="A53" s="12">
        <v>47</v>
      </c>
      <c r="B53" s="13" t="s">
        <v>200</v>
      </c>
      <c r="C53" s="13" t="s">
        <v>14</v>
      </c>
      <c r="D53" s="13" t="s">
        <v>201</v>
      </c>
      <c r="E53" s="13" t="s">
        <v>202</v>
      </c>
      <c r="F53" s="14">
        <v>22854</v>
      </c>
      <c r="G53" s="15">
        <f>VLOOKUP(B53,[1]Sheet1!$B$5:$H$175,7,FALSE)</f>
        <v>100</v>
      </c>
      <c r="H53" s="16">
        <f>VLOOKUP(B53,[2]项目表!$B$16:$H$98,7,FALSE)</f>
        <v>0</v>
      </c>
      <c r="I53" s="35"/>
      <c r="J53" s="35" t="s">
        <v>80</v>
      </c>
      <c r="K53" s="13" t="s">
        <v>101</v>
      </c>
      <c r="L53" s="13" t="s">
        <v>127</v>
      </c>
      <c r="M53" s="13" t="s">
        <v>42</v>
      </c>
      <c r="N53" s="13" t="s">
        <v>42</v>
      </c>
      <c r="O53" s="17" t="s">
        <v>60</v>
      </c>
    </row>
    <row r="54" s="1" customFormat="1" ht="31.5" customHeight="1" spans="1:15">
      <c r="A54" s="12">
        <v>48</v>
      </c>
      <c r="B54" s="13" t="s">
        <v>203</v>
      </c>
      <c r="C54" s="13" t="s">
        <v>14</v>
      </c>
      <c r="D54" s="13" t="s">
        <v>204</v>
      </c>
      <c r="E54" s="13" t="s">
        <v>104</v>
      </c>
      <c r="F54" s="14">
        <v>17708</v>
      </c>
      <c r="G54" s="15">
        <f>VLOOKUP(B54,[1]Sheet1!$B$5:$H$175,7,FALSE)</f>
        <v>100</v>
      </c>
      <c r="H54" s="16">
        <f>VLOOKUP(B54,[2]项目表!$B$16:$H$98,7,FALSE)</f>
        <v>0</v>
      </c>
      <c r="I54" s="35"/>
      <c r="J54" s="35" t="s">
        <v>161</v>
      </c>
      <c r="K54" s="17" t="s">
        <v>157</v>
      </c>
      <c r="L54" s="17" t="s">
        <v>101</v>
      </c>
      <c r="M54" s="13" t="s">
        <v>42</v>
      </c>
      <c r="N54" s="13" t="s">
        <v>42</v>
      </c>
      <c r="O54" s="17" t="s">
        <v>60</v>
      </c>
    </row>
    <row r="55" s="1" customFormat="1" ht="31.5" customHeight="1" spans="1:15">
      <c r="A55" s="12">
        <v>49</v>
      </c>
      <c r="B55" s="13" t="s">
        <v>205</v>
      </c>
      <c r="C55" s="13" t="s">
        <v>14</v>
      </c>
      <c r="D55" s="13" t="s">
        <v>206</v>
      </c>
      <c r="E55" s="13" t="s">
        <v>95</v>
      </c>
      <c r="F55" s="14">
        <v>14046</v>
      </c>
      <c r="G55" s="15">
        <f>VLOOKUP(B55,[1]Sheet1!$B$5:$H$175,7,FALSE)</f>
        <v>100</v>
      </c>
      <c r="H55" s="16">
        <f>VLOOKUP(B55,[2]项目表!$B$16:$H$98,7,FALSE)</f>
        <v>0</v>
      </c>
      <c r="I55" s="35"/>
      <c r="J55" s="35" t="s">
        <v>161</v>
      </c>
      <c r="K55" s="17" t="s">
        <v>157</v>
      </c>
      <c r="L55" s="17" t="s">
        <v>101</v>
      </c>
      <c r="M55" s="13" t="s">
        <v>42</v>
      </c>
      <c r="N55" s="13" t="s">
        <v>42</v>
      </c>
      <c r="O55" s="17" t="s">
        <v>60</v>
      </c>
    </row>
    <row r="56" s="1" customFormat="1" ht="31.5" customHeight="1" spans="1:15">
      <c r="A56" s="12">
        <v>50</v>
      </c>
      <c r="B56" s="13" t="s">
        <v>207</v>
      </c>
      <c r="C56" s="13" t="s">
        <v>14</v>
      </c>
      <c r="D56" s="22" t="s">
        <v>208</v>
      </c>
      <c r="E56" s="13" t="s">
        <v>95</v>
      </c>
      <c r="F56" s="21">
        <v>4554</v>
      </c>
      <c r="G56" s="15">
        <f>VLOOKUP(B56,[1]Sheet1!$B$5:$H$175,7,FALSE)</f>
        <v>1800</v>
      </c>
      <c r="H56" s="16">
        <f>VLOOKUP(B56,[2]项目表!$B$16:$H$98,7,FALSE)</f>
        <v>0</v>
      </c>
      <c r="I56" s="35"/>
      <c r="J56" s="35" t="s">
        <v>80</v>
      </c>
      <c r="K56" s="13" t="s">
        <v>101</v>
      </c>
      <c r="L56" s="17" t="s">
        <v>106</v>
      </c>
      <c r="M56" s="13" t="s">
        <v>42</v>
      </c>
      <c r="N56" s="13" t="s">
        <v>42</v>
      </c>
      <c r="O56" s="17" t="s">
        <v>60</v>
      </c>
    </row>
    <row r="57" s="1" customFormat="1" ht="31.5" customHeight="1" spans="1:15">
      <c r="A57" s="12">
        <v>51</v>
      </c>
      <c r="B57" s="13" t="s">
        <v>209</v>
      </c>
      <c r="C57" s="13" t="s">
        <v>14</v>
      </c>
      <c r="D57" s="22" t="s">
        <v>210</v>
      </c>
      <c r="E57" s="13" t="s">
        <v>95</v>
      </c>
      <c r="F57" s="21">
        <v>8033</v>
      </c>
      <c r="G57" s="15">
        <f>VLOOKUP(B57,[1]Sheet1!$B$5:$H$175,7,FALSE)</f>
        <v>3000</v>
      </c>
      <c r="H57" s="16">
        <f>VLOOKUP(B57,[2]项目表!$B$16:$H$98,7,FALSE)</f>
        <v>0</v>
      </c>
      <c r="I57" s="35"/>
      <c r="J57" s="35" t="s">
        <v>80</v>
      </c>
      <c r="K57" s="13" t="s">
        <v>101</v>
      </c>
      <c r="L57" s="17" t="s">
        <v>106</v>
      </c>
      <c r="M57" s="13" t="s">
        <v>42</v>
      </c>
      <c r="N57" s="13" t="s">
        <v>42</v>
      </c>
      <c r="O57" s="17" t="s">
        <v>60</v>
      </c>
    </row>
    <row r="58" s="1" customFormat="1" ht="31.5" customHeight="1" spans="1:15">
      <c r="A58" s="12">
        <v>52</v>
      </c>
      <c r="B58" s="13" t="s">
        <v>211</v>
      </c>
      <c r="C58" s="13" t="s">
        <v>14</v>
      </c>
      <c r="D58" s="13" t="s">
        <v>212</v>
      </c>
      <c r="E58" s="22" t="s">
        <v>213</v>
      </c>
      <c r="F58" s="21">
        <v>500</v>
      </c>
      <c r="G58" s="15">
        <f>VLOOKUP(B58,[1]Sheet1!$B$5:$H$175,7,FALSE)</f>
        <v>400</v>
      </c>
      <c r="H58" s="16">
        <f>VLOOKUP(B58,[2]项目表!$B$16:$H$98,7,FALSE)</f>
        <v>105</v>
      </c>
      <c r="I58" s="35"/>
      <c r="J58" s="13" t="s">
        <v>214</v>
      </c>
      <c r="K58" s="13" t="s">
        <v>101</v>
      </c>
      <c r="L58" s="13" t="s">
        <v>66</v>
      </c>
      <c r="M58" s="13" t="s">
        <v>42</v>
      </c>
      <c r="N58" s="13" t="s">
        <v>42</v>
      </c>
      <c r="O58" s="17" t="s">
        <v>68</v>
      </c>
    </row>
    <row r="59" s="1" customFormat="1" ht="31.5" customHeight="1" spans="1:15">
      <c r="A59" s="12">
        <v>53</v>
      </c>
      <c r="B59" s="13" t="s">
        <v>215</v>
      </c>
      <c r="C59" s="13" t="s">
        <v>14</v>
      </c>
      <c r="D59" s="13" t="s">
        <v>216</v>
      </c>
      <c r="E59" s="22" t="s">
        <v>217</v>
      </c>
      <c r="F59" s="21">
        <v>1400</v>
      </c>
      <c r="G59" s="15">
        <f>VLOOKUP(B59,[1]Sheet1!$B$5:$H$175,7,FALSE)</f>
        <v>800</v>
      </c>
      <c r="H59" s="16">
        <f>VLOOKUP(B59,[2]项目表!$B$16:$H$98,7,FALSE)</f>
        <v>0</v>
      </c>
      <c r="I59" s="35"/>
      <c r="J59" s="13" t="s">
        <v>154</v>
      </c>
      <c r="K59" s="13" t="s">
        <v>101</v>
      </c>
      <c r="L59" s="17" t="s">
        <v>92</v>
      </c>
      <c r="M59" s="13" t="s">
        <v>42</v>
      </c>
      <c r="N59" s="13" t="s">
        <v>42</v>
      </c>
      <c r="O59" s="17" t="s">
        <v>68</v>
      </c>
    </row>
    <row r="60" s="1" customFormat="1" ht="31.5" customHeight="1" spans="1:15">
      <c r="A60" s="12">
        <v>54</v>
      </c>
      <c r="B60" s="13" t="s">
        <v>218</v>
      </c>
      <c r="C60" s="13" t="s">
        <v>14</v>
      </c>
      <c r="D60" s="13" t="s">
        <v>219</v>
      </c>
      <c r="E60" s="13" t="s">
        <v>220</v>
      </c>
      <c r="F60" s="14">
        <v>4814.62</v>
      </c>
      <c r="G60" s="15">
        <f>VLOOKUP(B60,[1]Sheet1!$B$5:$H$175,7,FALSE)</f>
        <v>2500</v>
      </c>
      <c r="H60" s="16">
        <f>VLOOKUP(B60,[2]项目表!$B$16:$H$98,7,FALSE)</f>
        <v>988</v>
      </c>
      <c r="I60" s="35"/>
      <c r="J60" s="35" t="s">
        <v>76</v>
      </c>
      <c r="K60" s="17" t="s">
        <v>157</v>
      </c>
      <c r="L60" s="17" t="s">
        <v>66</v>
      </c>
      <c r="M60" s="13" t="s">
        <v>42</v>
      </c>
      <c r="N60" s="13" t="s">
        <v>42</v>
      </c>
      <c r="O60" s="17" t="s">
        <v>68</v>
      </c>
    </row>
    <row r="61" s="1" customFormat="1" ht="31.5" customHeight="1" spans="1:15">
      <c r="A61" s="12">
        <v>55</v>
      </c>
      <c r="B61" s="13" t="s">
        <v>221</v>
      </c>
      <c r="C61" s="13" t="s">
        <v>14</v>
      </c>
      <c r="D61" s="13" t="s">
        <v>222</v>
      </c>
      <c r="E61" s="13" t="s">
        <v>223</v>
      </c>
      <c r="F61" s="14">
        <v>7708.77</v>
      </c>
      <c r="G61" s="15">
        <f>VLOOKUP(B61,[1]Sheet1!$B$5:$H$175,7,FALSE)</f>
        <v>2600</v>
      </c>
      <c r="H61" s="16">
        <f>VLOOKUP(B61,[2]项目表!$B$16:$H$98,7,FALSE)</f>
        <v>0</v>
      </c>
      <c r="I61" s="35"/>
      <c r="J61" s="35" t="s">
        <v>224</v>
      </c>
      <c r="K61" s="17" t="s">
        <v>157</v>
      </c>
      <c r="L61" s="17" t="s">
        <v>101</v>
      </c>
      <c r="M61" s="13" t="s">
        <v>42</v>
      </c>
      <c r="N61" s="13" t="s">
        <v>42</v>
      </c>
      <c r="O61" s="17" t="s">
        <v>60</v>
      </c>
    </row>
    <row r="62" s="1" customFormat="1" ht="31.5" customHeight="1" spans="1:15">
      <c r="A62" s="12">
        <v>56</v>
      </c>
      <c r="B62" s="13" t="s">
        <v>225</v>
      </c>
      <c r="C62" s="13" t="s">
        <v>14</v>
      </c>
      <c r="D62" s="18" t="s">
        <v>226</v>
      </c>
      <c r="E62" s="23" t="s">
        <v>170</v>
      </c>
      <c r="F62" s="20">
        <v>3996.38</v>
      </c>
      <c r="G62" s="15">
        <f>VLOOKUP(B62,[1]Sheet1!$B$5:$H$175,7,FALSE)</f>
        <v>1400</v>
      </c>
      <c r="H62" s="16">
        <f>VLOOKUP(B62,[2]项目表!$B$16:$H$98,7,FALSE)</f>
        <v>0</v>
      </c>
      <c r="I62" s="35"/>
      <c r="J62" s="35" t="s">
        <v>227</v>
      </c>
      <c r="K62" s="17" t="s">
        <v>157</v>
      </c>
      <c r="L62" s="17" t="s">
        <v>101</v>
      </c>
      <c r="M62" s="13" t="s">
        <v>42</v>
      </c>
      <c r="N62" s="13" t="s">
        <v>42</v>
      </c>
      <c r="O62" s="17" t="s">
        <v>60</v>
      </c>
    </row>
    <row r="63" s="1" customFormat="1" ht="31.5" customHeight="1" spans="1:15">
      <c r="A63" s="12">
        <v>57</v>
      </c>
      <c r="B63" s="13" t="s">
        <v>228</v>
      </c>
      <c r="C63" s="13" t="s">
        <v>14</v>
      </c>
      <c r="D63" s="18" t="s">
        <v>229</v>
      </c>
      <c r="E63" s="23" t="s">
        <v>170</v>
      </c>
      <c r="F63" s="20">
        <v>31613.37</v>
      </c>
      <c r="G63" s="15">
        <f>VLOOKUP(B63,[1]Sheet1!$B$5:$H$175,7,FALSE)</f>
        <v>11000</v>
      </c>
      <c r="H63" s="16">
        <f>VLOOKUP(B63,[2]项目表!$B$16:$H$98,7,FALSE)</f>
        <v>0</v>
      </c>
      <c r="I63" s="35"/>
      <c r="J63" s="35" t="s">
        <v>80</v>
      </c>
      <c r="K63" s="17" t="s">
        <v>157</v>
      </c>
      <c r="L63" s="17" t="s">
        <v>101</v>
      </c>
      <c r="M63" s="13" t="s">
        <v>42</v>
      </c>
      <c r="N63" s="13" t="s">
        <v>42</v>
      </c>
      <c r="O63" s="17" t="s">
        <v>60</v>
      </c>
    </row>
    <row r="64" s="1" customFormat="1" ht="31.5" customHeight="1" spans="1:15">
      <c r="A64" s="12">
        <v>58</v>
      </c>
      <c r="B64" s="13" t="s">
        <v>230</v>
      </c>
      <c r="C64" s="13" t="s">
        <v>14</v>
      </c>
      <c r="D64" s="24" t="s">
        <v>231</v>
      </c>
      <c r="E64" s="19" t="s">
        <v>170</v>
      </c>
      <c r="F64" s="20">
        <v>14728.74</v>
      </c>
      <c r="G64" s="15">
        <f>VLOOKUP(B64,[1]Sheet1!$B$5:$H$175,7,FALSE)</f>
        <v>5000</v>
      </c>
      <c r="H64" s="16">
        <f>VLOOKUP(B64,[2]项目表!$B$16:$H$98,7,FALSE)</f>
        <v>0</v>
      </c>
      <c r="I64" s="35"/>
      <c r="J64" s="35" t="s">
        <v>80</v>
      </c>
      <c r="K64" s="17" t="s">
        <v>157</v>
      </c>
      <c r="L64" s="17" t="s">
        <v>101</v>
      </c>
      <c r="M64" s="13" t="s">
        <v>42</v>
      </c>
      <c r="N64" s="13" t="s">
        <v>42</v>
      </c>
      <c r="O64" s="17" t="s">
        <v>60</v>
      </c>
    </row>
    <row r="65" s="1" customFormat="1" ht="31.5" customHeight="1" spans="1:15">
      <c r="A65" s="12">
        <v>59</v>
      </c>
      <c r="B65" s="13" t="s">
        <v>232</v>
      </c>
      <c r="C65" s="13" t="s">
        <v>14</v>
      </c>
      <c r="D65" s="24" t="s">
        <v>233</v>
      </c>
      <c r="E65" s="19" t="s">
        <v>170</v>
      </c>
      <c r="F65" s="20">
        <v>4968.72</v>
      </c>
      <c r="G65" s="15">
        <f>VLOOKUP(B65,[1]Sheet1!$B$5:$H$175,7,FALSE)</f>
        <v>1700</v>
      </c>
      <c r="H65" s="16">
        <f>VLOOKUP(B65,[2]项目表!$B$16:$H$98,7,FALSE)</f>
        <v>0</v>
      </c>
      <c r="I65" s="35"/>
      <c r="J65" s="35" t="s">
        <v>80</v>
      </c>
      <c r="K65" s="17" t="s">
        <v>157</v>
      </c>
      <c r="L65" s="17" t="s">
        <v>101</v>
      </c>
      <c r="M65" s="13" t="s">
        <v>42</v>
      </c>
      <c r="N65" s="13" t="s">
        <v>42</v>
      </c>
      <c r="O65" s="17" t="s">
        <v>60</v>
      </c>
    </row>
    <row r="66" s="1" customFormat="1" ht="31.5" customHeight="1" spans="1:15">
      <c r="A66" s="12">
        <v>60</v>
      </c>
      <c r="B66" s="13" t="s">
        <v>234</v>
      </c>
      <c r="C66" s="13" t="s">
        <v>14</v>
      </c>
      <c r="D66" s="18" t="s">
        <v>235</v>
      </c>
      <c r="E66" s="18" t="s">
        <v>223</v>
      </c>
      <c r="F66" s="20">
        <v>20327.94</v>
      </c>
      <c r="G66" s="15">
        <f>VLOOKUP(B66,[1]Sheet1!$B$5:$H$175,7,FALSE)</f>
        <v>6800</v>
      </c>
      <c r="H66" s="16">
        <f>VLOOKUP(B66,[2]项目表!$B$16:$H$98,7,FALSE)</f>
        <v>0</v>
      </c>
      <c r="I66" s="35"/>
      <c r="J66" s="35" t="s">
        <v>80</v>
      </c>
      <c r="K66" s="17" t="s">
        <v>157</v>
      </c>
      <c r="L66" s="17" t="s">
        <v>101</v>
      </c>
      <c r="M66" s="13" t="s">
        <v>42</v>
      </c>
      <c r="N66" s="13" t="s">
        <v>42</v>
      </c>
      <c r="O66" s="17" t="s">
        <v>60</v>
      </c>
    </row>
    <row r="67" s="1" customFormat="1" ht="31.5" customHeight="1" spans="1:15">
      <c r="A67" s="12">
        <v>61</v>
      </c>
      <c r="B67" s="13" t="s">
        <v>236</v>
      </c>
      <c r="C67" s="13" t="s">
        <v>14</v>
      </c>
      <c r="D67" s="18" t="s">
        <v>237</v>
      </c>
      <c r="E67" s="18" t="s">
        <v>223</v>
      </c>
      <c r="F67" s="20">
        <v>1873.91</v>
      </c>
      <c r="G67" s="15">
        <f>VLOOKUP(B67,[1]Sheet1!$B$5:$H$175,7,FALSE)</f>
        <v>974</v>
      </c>
      <c r="H67" s="16">
        <f>VLOOKUP(B67,[2]项目表!$B$16:$H$98,7,FALSE)</f>
        <v>0</v>
      </c>
      <c r="I67" s="35"/>
      <c r="J67" s="35" t="s">
        <v>76</v>
      </c>
      <c r="K67" s="17" t="s">
        <v>157</v>
      </c>
      <c r="L67" s="17" t="s">
        <v>106</v>
      </c>
      <c r="M67" s="13" t="s">
        <v>42</v>
      </c>
      <c r="N67" s="13" t="s">
        <v>42</v>
      </c>
      <c r="O67" s="17" t="s">
        <v>68</v>
      </c>
    </row>
    <row r="68" s="1" customFormat="1" ht="31.5" customHeight="1" spans="1:15">
      <c r="A68" s="12">
        <v>62</v>
      </c>
      <c r="B68" s="13" t="s">
        <v>238</v>
      </c>
      <c r="C68" s="13" t="s">
        <v>16</v>
      </c>
      <c r="D68" s="13" t="s">
        <v>239</v>
      </c>
      <c r="E68" s="13" t="s">
        <v>240</v>
      </c>
      <c r="F68" s="14">
        <v>10000</v>
      </c>
      <c r="G68" s="15">
        <f>VLOOKUP(B68,[1]Sheet1!$B$5:$H$175,7,FALSE)</f>
        <v>1800</v>
      </c>
      <c r="H68" s="16">
        <f>VLOOKUP(B68,[2]项目表!$B$16:$H$98,7,FALSE)</f>
        <v>0</v>
      </c>
      <c r="I68" s="32"/>
      <c r="J68" s="13" t="s">
        <v>241</v>
      </c>
      <c r="K68" s="13" t="s">
        <v>47</v>
      </c>
      <c r="L68" s="13" t="s">
        <v>48</v>
      </c>
      <c r="M68" s="13" t="s">
        <v>42</v>
      </c>
      <c r="N68" s="13" t="s">
        <v>55</v>
      </c>
      <c r="O68" s="33" t="s">
        <v>43</v>
      </c>
    </row>
    <row r="69" s="1" customFormat="1" ht="31.5" customHeight="1" spans="1:15">
      <c r="A69" s="12">
        <v>63</v>
      </c>
      <c r="B69" s="13" t="s">
        <v>242</v>
      </c>
      <c r="C69" s="13" t="s">
        <v>16</v>
      </c>
      <c r="D69" s="13" t="s">
        <v>243</v>
      </c>
      <c r="E69" s="13" t="s">
        <v>244</v>
      </c>
      <c r="F69" s="14">
        <v>2195</v>
      </c>
      <c r="G69" s="15">
        <f>VLOOKUP(B69,[1]Sheet1!$B$5:$H$175,7,FALSE)</f>
        <v>600</v>
      </c>
      <c r="H69" s="16">
        <f>VLOOKUP(B69,[2]项目表!$B$16:$H$98,7,FALSE)</f>
        <v>600</v>
      </c>
      <c r="I69" s="32"/>
      <c r="J69" s="13" t="s">
        <v>154</v>
      </c>
      <c r="K69" s="13" t="s">
        <v>245</v>
      </c>
      <c r="L69" s="13" t="s">
        <v>48</v>
      </c>
      <c r="M69" s="13" t="s">
        <v>42</v>
      </c>
      <c r="N69" s="13" t="s">
        <v>55</v>
      </c>
      <c r="O69" s="33" t="s">
        <v>43</v>
      </c>
    </row>
    <row r="70" s="1" customFormat="1" ht="31.5" customHeight="1" spans="1:15">
      <c r="A70" s="12">
        <v>64</v>
      </c>
      <c r="B70" s="13" t="s">
        <v>246</v>
      </c>
      <c r="C70" s="13" t="s">
        <v>16</v>
      </c>
      <c r="D70" s="13" t="s">
        <v>247</v>
      </c>
      <c r="E70" s="13" t="s">
        <v>248</v>
      </c>
      <c r="F70" s="14">
        <v>1916</v>
      </c>
      <c r="G70" s="15">
        <f>VLOOKUP(B70,[1]Sheet1!$B$5:$H$175,7,FALSE)</f>
        <v>800</v>
      </c>
      <c r="H70" s="16">
        <f>VLOOKUP(B70,[2]项目表!$B$16:$H$98,7,FALSE)</f>
        <v>0</v>
      </c>
      <c r="I70" s="32"/>
      <c r="J70" s="13" t="s">
        <v>249</v>
      </c>
      <c r="K70" s="13" t="s">
        <v>40</v>
      </c>
      <c r="L70" s="13" t="s">
        <v>54</v>
      </c>
      <c r="M70" s="13" t="s">
        <v>42</v>
      </c>
      <c r="N70" s="13" t="s">
        <v>55</v>
      </c>
      <c r="O70" s="33" t="s">
        <v>68</v>
      </c>
    </row>
    <row r="71" s="1" customFormat="1" ht="31.5" customHeight="1" spans="1:15">
      <c r="A71" s="12">
        <v>65</v>
      </c>
      <c r="B71" s="13" t="s">
        <v>250</v>
      </c>
      <c r="C71" s="13" t="s">
        <v>16</v>
      </c>
      <c r="D71" s="13" t="s">
        <v>251</v>
      </c>
      <c r="E71" s="13" t="s">
        <v>252</v>
      </c>
      <c r="F71" s="14">
        <v>7752.73</v>
      </c>
      <c r="G71" s="15">
        <f>VLOOKUP(B71,[1]Sheet1!$B$5:$H$175,7,FALSE)</f>
        <v>1258.25</v>
      </c>
      <c r="H71" s="16">
        <f>VLOOKUP(B71,[2]项目表!$B$16:$H$98,7,FALSE)</f>
        <v>1000</v>
      </c>
      <c r="I71" s="32"/>
      <c r="J71" s="13" t="s">
        <v>253</v>
      </c>
      <c r="K71" s="13" t="s">
        <v>40</v>
      </c>
      <c r="L71" s="13" t="s">
        <v>92</v>
      </c>
      <c r="M71" s="13" t="s">
        <v>42</v>
      </c>
      <c r="N71" s="13" t="s">
        <v>55</v>
      </c>
      <c r="O71" s="33" t="s">
        <v>43</v>
      </c>
    </row>
    <row r="72" s="1" customFormat="1" ht="31.5" customHeight="1" spans="1:15">
      <c r="A72" s="12">
        <v>66</v>
      </c>
      <c r="B72" s="13" t="s">
        <v>254</v>
      </c>
      <c r="C72" s="13" t="s">
        <v>16</v>
      </c>
      <c r="D72" s="13" t="s">
        <v>255</v>
      </c>
      <c r="E72" s="13" t="s">
        <v>256</v>
      </c>
      <c r="F72" s="14">
        <v>5388</v>
      </c>
      <c r="G72" s="15">
        <f>VLOOKUP(B72,[1]Sheet1!$B$5:$H$175,7,FALSE)</f>
        <v>2500</v>
      </c>
      <c r="H72" s="16">
        <f>VLOOKUP(B72,[2]项目表!$B$16:$H$98,7,FALSE)</f>
        <v>0</v>
      </c>
      <c r="I72" s="32"/>
      <c r="J72" s="13" t="s">
        <v>257</v>
      </c>
      <c r="K72" s="13" t="s">
        <v>40</v>
      </c>
      <c r="L72" s="13" t="s">
        <v>92</v>
      </c>
      <c r="M72" s="13" t="s">
        <v>42</v>
      </c>
      <c r="N72" s="13" t="s">
        <v>55</v>
      </c>
      <c r="O72" s="33" t="s">
        <v>68</v>
      </c>
    </row>
    <row r="73" s="1" customFormat="1" ht="31.5" customHeight="1" spans="1:15">
      <c r="A73" s="12">
        <v>67</v>
      </c>
      <c r="B73" s="13" t="s">
        <v>258</v>
      </c>
      <c r="C73" s="13" t="s">
        <v>16</v>
      </c>
      <c r="D73" s="13" t="s">
        <v>259</v>
      </c>
      <c r="E73" s="13" t="s">
        <v>260</v>
      </c>
      <c r="F73" s="14">
        <v>20003</v>
      </c>
      <c r="G73" s="15">
        <f>VLOOKUP(B73,[1]Sheet1!$B$5:$H$175,7,FALSE)</f>
        <v>3381</v>
      </c>
      <c r="H73" s="16">
        <f>VLOOKUP(B73,[2]项目表!$B$16:$H$98,7,FALSE)</f>
        <v>0</v>
      </c>
      <c r="I73" s="32"/>
      <c r="J73" s="13" t="s">
        <v>261</v>
      </c>
      <c r="K73" s="13" t="s">
        <v>40</v>
      </c>
      <c r="L73" s="13" t="s">
        <v>262</v>
      </c>
      <c r="M73" s="13" t="s">
        <v>42</v>
      </c>
      <c r="N73" s="13" t="s">
        <v>55</v>
      </c>
      <c r="O73" s="33" t="s">
        <v>68</v>
      </c>
    </row>
    <row r="74" s="1" customFormat="1" ht="31.5" customHeight="1" spans="1:15">
      <c r="A74" s="12">
        <v>68</v>
      </c>
      <c r="B74" s="13" t="s">
        <v>263</v>
      </c>
      <c r="C74" s="13" t="s">
        <v>16</v>
      </c>
      <c r="D74" s="13" t="s">
        <v>264</v>
      </c>
      <c r="E74" s="13" t="s">
        <v>265</v>
      </c>
      <c r="F74" s="14">
        <v>6831</v>
      </c>
      <c r="G74" s="15">
        <f>VLOOKUP(B74,[1]Sheet1!$B$5:$H$175,7,FALSE)</f>
        <v>2250</v>
      </c>
      <c r="H74" s="16">
        <f>VLOOKUP(B74,[2]项目表!$B$16:$H$98,7,FALSE)</f>
        <v>0</v>
      </c>
      <c r="I74" s="32"/>
      <c r="J74" s="13" t="s">
        <v>261</v>
      </c>
      <c r="K74" s="13" t="s">
        <v>40</v>
      </c>
      <c r="L74" s="13" t="s">
        <v>262</v>
      </c>
      <c r="M74" s="13" t="s">
        <v>42</v>
      </c>
      <c r="N74" s="13" t="s">
        <v>55</v>
      </c>
      <c r="O74" s="33" t="s">
        <v>68</v>
      </c>
    </row>
    <row r="75" s="1" customFormat="1" ht="31.5" customHeight="1" spans="1:15">
      <c r="A75" s="12">
        <v>69</v>
      </c>
      <c r="B75" s="13" t="s">
        <v>266</v>
      </c>
      <c r="C75" s="13" t="s">
        <v>16</v>
      </c>
      <c r="D75" s="13" t="s">
        <v>267</v>
      </c>
      <c r="E75" s="13" t="s">
        <v>268</v>
      </c>
      <c r="F75" s="14">
        <v>12789</v>
      </c>
      <c r="G75" s="15">
        <f>VLOOKUP(B75,[1]Sheet1!$B$5:$H$175,7,FALSE)</f>
        <v>3210</v>
      </c>
      <c r="H75" s="16">
        <f>VLOOKUP(B75,[2]项目表!$B$16:$H$98,7,FALSE)</f>
        <v>0</v>
      </c>
      <c r="I75" s="32"/>
      <c r="J75" s="13" t="s">
        <v>261</v>
      </c>
      <c r="K75" s="13" t="s">
        <v>40</v>
      </c>
      <c r="L75" s="13" t="s">
        <v>262</v>
      </c>
      <c r="M75" s="13" t="s">
        <v>42</v>
      </c>
      <c r="N75" s="13" t="s">
        <v>55</v>
      </c>
      <c r="O75" s="33" t="s">
        <v>68</v>
      </c>
    </row>
    <row r="76" s="1" customFormat="1" ht="31.5" customHeight="1" spans="1:15">
      <c r="A76" s="12">
        <v>70</v>
      </c>
      <c r="B76" s="13" t="s">
        <v>269</v>
      </c>
      <c r="C76" s="13" t="s">
        <v>16</v>
      </c>
      <c r="D76" s="13" t="s">
        <v>270</v>
      </c>
      <c r="E76" s="13" t="s">
        <v>271</v>
      </c>
      <c r="F76" s="14">
        <v>2073</v>
      </c>
      <c r="G76" s="15">
        <f>VLOOKUP(B76,[1]Sheet1!$B$5:$H$175,7,FALSE)</f>
        <v>1308</v>
      </c>
      <c r="H76" s="16">
        <f>VLOOKUP(B76,[2]项目表!$B$16:$H$98,7,FALSE)</f>
        <v>0</v>
      </c>
      <c r="I76" s="32"/>
      <c r="J76" s="13" t="s">
        <v>261</v>
      </c>
      <c r="K76" s="13" t="s">
        <v>40</v>
      </c>
      <c r="L76" s="13" t="s">
        <v>262</v>
      </c>
      <c r="M76" s="13" t="s">
        <v>42</v>
      </c>
      <c r="N76" s="13" t="s">
        <v>55</v>
      </c>
      <c r="O76" s="33" t="s">
        <v>68</v>
      </c>
    </row>
    <row r="77" s="1" customFormat="1" ht="31.5" customHeight="1" spans="1:15">
      <c r="A77" s="12">
        <v>71</v>
      </c>
      <c r="B77" s="13" t="s">
        <v>272</v>
      </c>
      <c r="C77" s="13" t="s">
        <v>16</v>
      </c>
      <c r="D77" s="13" t="s">
        <v>273</v>
      </c>
      <c r="E77" s="13" t="s">
        <v>268</v>
      </c>
      <c r="F77" s="14">
        <v>7317.62</v>
      </c>
      <c r="G77" s="15">
        <f>VLOOKUP(B77,[1]Sheet1!$B$5:$H$175,7,FALSE)</f>
        <v>2000</v>
      </c>
      <c r="H77" s="16">
        <f>VLOOKUP(B77,[2]项目表!$B$16:$H$98,7,FALSE)</f>
        <v>0</v>
      </c>
      <c r="I77" s="32"/>
      <c r="J77" s="13" t="s">
        <v>274</v>
      </c>
      <c r="K77" s="13" t="s">
        <v>40</v>
      </c>
      <c r="L77" s="13" t="s">
        <v>262</v>
      </c>
      <c r="M77" s="13" t="s">
        <v>42</v>
      </c>
      <c r="N77" s="13" t="s">
        <v>42</v>
      </c>
      <c r="O77" s="33" t="s">
        <v>68</v>
      </c>
    </row>
    <row r="78" s="1" customFormat="1" ht="31.5" customHeight="1" spans="1:15">
      <c r="A78" s="12">
        <v>72</v>
      </c>
      <c r="B78" s="13" t="s">
        <v>275</v>
      </c>
      <c r="C78" s="13" t="s">
        <v>16</v>
      </c>
      <c r="D78" s="13" t="s">
        <v>276</v>
      </c>
      <c r="E78" s="13" t="s">
        <v>268</v>
      </c>
      <c r="F78" s="14">
        <v>5619</v>
      </c>
      <c r="G78" s="15">
        <f>VLOOKUP(B78,[1]Sheet1!$B$5:$H$175,7,FALSE)</f>
        <v>2500</v>
      </c>
      <c r="H78" s="16">
        <f>VLOOKUP(B78,[2]项目表!$B$16:$H$98,7,FALSE)</f>
        <v>650</v>
      </c>
      <c r="I78" s="32"/>
      <c r="J78" s="13" t="s">
        <v>277</v>
      </c>
      <c r="K78" s="13" t="s">
        <v>40</v>
      </c>
      <c r="L78" s="13" t="s">
        <v>262</v>
      </c>
      <c r="M78" s="13" t="s">
        <v>42</v>
      </c>
      <c r="N78" s="13" t="s">
        <v>55</v>
      </c>
      <c r="O78" s="33" t="s">
        <v>68</v>
      </c>
    </row>
    <row r="79" s="1" customFormat="1" ht="31.5" customHeight="1" spans="1:15">
      <c r="A79" s="12">
        <v>73</v>
      </c>
      <c r="B79" s="13" t="s">
        <v>278</v>
      </c>
      <c r="C79" s="13" t="s">
        <v>16</v>
      </c>
      <c r="D79" s="13" t="s">
        <v>279</v>
      </c>
      <c r="E79" s="13" t="s">
        <v>248</v>
      </c>
      <c r="F79" s="14">
        <v>3159</v>
      </c>
      <c r="G79" s="15">
        <f>VLOOKUP(B79,[1]Sheet1!$B$5:$H$175,7,FALSE)</f>
        <v>500</v>
      </c>
      <c r="H79" s="16">
        <f>VLOOKUP(B79,[2]项目表!$B$16:$H$98,7,FALSE)</f>
        <v>45</v>
      </c>
      <c r="I79" s="32"/>
      <c r="J79" s="13" t="s">
        <v>280</v>
      </c>
      <c r="K79" s="13" t="s">
        <v>59</v>
      </c>
      <c r="L79" s="13" t="s">
        <v>262</v>
      </c>
      <c r="M79" s="13" t="s">
        <v>42</v>
      </c>
      <c r="N79" s="13" t="s">
        <v>42</v>
      </c>
      <c r="O79" s="33" t="s">
        <v>60</v>
      </c>
    </row>
    <row r="80" s="1" customFormat="1" ht="31.5" customHeight="1" spans="1:15">
      <c r="A80" s="12">
        <v>74</v>
      </c>
      <c r="B80" s="13" t="s">
        <v>281</v>
      </c>
      <c r="C80" s="13" t="s">
        <v>16</v>
      </c>
      <c r="D80" s="13" t="s">
        <v>282</v>
      </c>
      <c r="E80" s="13" t="s">
        <v>248</v>
      </c>
      <c r="F80" s="14">
        <v>1957.14</v>
      </c>
      <c r="G80" s="15">
        <f>VLOOKUP(B80,[1]Sheet1!$B$5:$H$175,7,FALSE)</f>
        <v>200</v>
      </c>
      <c r="H80" s="16">
        <f>VLOOKUP(B80,[2]项目表!$B$16:$H$98,7,FALSE)</f>
        <v>45</v>
      </c>
      <c r="I80" s="32"/>
      <c r="J80" s="13" t="s">
        <v>58</v>
      </c>
      <c r="K80" s="13" t="s">
        <v>59</v>
      </c>
      <c r="L80" s="13" t="s">
        <v>262</v>
      </c>
      <c r="M80" s="13" t="s">
        <v>42</v>
      </c>
      <c r="N80" s="13" t="s">
        <v>42</v>
      </c>
      <c r="O80" s="33" t="s">
        <v>60</v>
      </c>
    </row>
    <row r="81" s="1" customFormat="1" ht="31.5" customHeight="1" spans="1:15">
      <c r="A81" s="12">
        <v>75</v>
      </c>
      <c r="B81" s="13" t="s">
        <v>283</v>
      </c>
      <c r="C81" s="13" t="s">
        <v>16</v>
      </c>
      <c r="D81" s="13" t="s">
        <v>284</v>
      </c>
      <c r="E81" s="13" t="s">
        <v>248</v>
      </c>
      <c r="F81" s="14">
        <v>4596</v>
      </c>
      <c r="G81" s="15">
        <f>VLOOKUP(B81,[1]Sheet1!$B$5:$H$175,7,FALSE)</f>
        <v>100</v>
      </c>
      <c r="H81" s="16">
        <f>VLOOKUP(B81,[2]项目表!$B$16:$H$98,7,FALSE)</f>
        <v>45</v>
      </c>
      <c r="I81" s="32"/>
      <c r="J81" s="13" t="s">
        <v>280</v>
      </c>
      <c r="K81" s="13" t="s">
        <v>59</v>
      </c>
      <c r="L81" s="13" t="s">
        <v>40</v>
      </c>
      <c r="M81" s="13" t="s">
        <v>42</v>
      </c>
      <c r="N81" s="13" t="s">
        <v>42</v>
      </c>
      <c r="O81" s="33" t="s">
        <v>60</v>
      </c>
    </row>
    <row r="82" s="1" customFormat="1" ht="31.5" customHeight="1" spans="1:15">
      <c r="A82" s="12">
        <v>76</v>
      </c>
      <c r="B82" s="13" t="s">
        <v>285</v>
      </c>
      <c r="C82" s="13" t="s">
        <v>16</v>
      </c>
      <c r="D82" s="13" t="s">
        <v>286</v>
      </c>
      <c r="E82" s="13" t="s">
        <v>268</v>
      </c>
      <c r="F82" s="14">
        <v>1758</v>
      </c>
      <c r="G82" s="15">
        <f>VLOOKUP(B82,[1]Sheet1!$B$5:$H$175,7,FALSE)</f>
        <v>600</v>
      </c>
      <c r="H82" s="16">
        <f>VLOOKUP(B82,[2]项目表!$B$16:$H$98,7,FALSE)</f>
        <v>45</v>
      </c>
      <c r="I82" s="32"/>
      <c r="J82" s="13" t="s">
        <v>287</v>
      </c>
      <c r="K82" s="13" t="s">
        <v>59</v>
      </c>
      <c r="L82" s="13" t="s">
        <v>262</v>
      </c>
      <c r="M82" s="13" t="s">
        <v>42</v>
      </c>
      <c r="N82" s="13" t="s">
        <v>42</v>
      </c>
      <c r="O82" s="33" t="s">
        <v>68</v>
      </c>
    </row>
    <row r="83" s="1" customFormat="1" ht="31.5" customHeight="1" spans="1:15">
      <c r="A83" s="12">
        <v>77</v>
      </c>
      <c r="B83" s="13" t="s">
        <v>288</v>
      </c>
      <c r="C83" s="13" t="s">
        <v>16</v>
      </c>
      <c r="D83" s="13" t="s">
        <v>289</v>
      </c>
      <c r="E83" s="13" t="s">
        <v>268</v>
      </c>
      <c r="F83" s="14">
        <v>6720</v>
      </c>
      <c r="G83" s="15">
        <f>VLOOKUP(B83,[1]Sheet1!$B$5:$H$175,7,FALSE)</f>
        <v>200</v>
      </c>
      <c r="H83" s="16">
        <f>VLOOKUP(B83,[2]项目表!$B$16:$H$98,7,FALSE)</f>
        <v>45</v>
      </c>
      <c r="I83" s="32"/>
      <c r="J83" s="13" t="s">
        <v>280</v>
      </c>
      <c r="K83" s="13" t="s">
        <v>59</v>
      </c>
      <c r="L83" s="13" t="s">
        <v>40</v>
      </c>
      <c r="M83" s="13" t="s">
        <v>42</v>
      </c>
      <c r="N83" s="13" t="s">
        <v>42</v>
      </c>
      <c r="O83" s="33" t="s">
        <v>60</v>
      </c>
    </row>
    <row r="84" s="1" customFormat="1" ht="31.5" customHeight="1" spans="1:15">
      <c r="A84" s="12">
        <v>78</v>
      </c>
      <c r="B84" s="13" t="s">
        <v>290</v>
      </c>
      <c r="C84" s="13" t="s">
        <v>16</v>
      </c>
      <c r="D84" s="13" t="s">
        <v>291</v>
      </c>
      <c r="E84" s="13" t="s">
        <v>268</v>
      </c>
      <c r="F84" s="14">
        <v>2172</v>
      </c>
      <c r="G84" s="15">
        <f>VLOOKUP(B84,[1]Sheet1!$B$5:$H$175,7,FALSE)</f>
        <v>200</v>
      </c>
      <c r="H84" s="16">
        <f>VLOOKUP(B84,[2]项目表!$B$16:$H$98,7,FALSE)</f>
        <v>45</v>
      </c>
      <c r="I84" s="32"/>
      <c r="J84" s="13" t="s">
        <v>280</v>
      </c>
      <c r="K84" s="13" t="s">
        <v>59</v>
      </c>
      <c r="L84" s="13" t="s">
        <v>40</v>
      </c>
      <c r="M84" s="13" t="s">
        <v>42</v>
      </c>
      <c r="N84" s="13" t="s">
        <v>42</v>
      </c>
      <c r="O84" s="33" t="s">
        <v>60</v>
      </c>
    </row>
    <row r="85" s="1" customFormat="1" ht="31.5" customHeight="1" spans="1:15">
      <c r="A85" s="12">
        <v>79</v>
      </c>
      <c r="B85" s="13" t="s">
        <v>292</v>
      </c>
      <c r="C85" s="13" t="s">
        <v>16</v>
      </c>
      <c r="D85" s="13" t="s">
        <v>293</v>
      </c>
      <c r="E85" s="13" t="s">
        <v>294</v>
      </c>
      <c r="F85" s="14">
        <v>13018.83</v>
      </c>
      <c r="G85" s="15">
        <f>VLOOKUP(B85,[1]Sheet1!$B$5:$H$175,7,FALSE)</f>
        <v>200</v>
      </c>
      <c r="H85" s="16">
        <f>VLOOKUP(B85,[2]项目表!$B$16:$H$98,7,FALSE)</f>
        <v>200</v>
      </c>
      <c r="I85" s="32"/>
      <c r="J85" s="13" t="s">
        <v>280</v>
      </c>
      <c r="K85" s="13" t="s">
        <v>59</v>
      </c>
      <c r="L85" s="13" t="s">
        <v>40</v>
      </c>
      <c r="M85" s="13" t="s">
        <v>42</v>
      </c>
      <c r="N85" s="13" t="s">
        <v>42</v>
      </c>
      <c r="O85" s="33" t="s">
        <v>60</v>
      </c>
    </row>
    <row r="86" s="1" customFormat="1" ht="31.5" customHeight="1" spans="1:15">
      <c r="A86" s="12">
        <v>80</v>
      </c>
      <c r="B86" s="13" t="s">
        <v>295</v>
      </c>
      <c r="C86" s="13" t="s">
        <v>16</v>
      </c>
      <c r="D86" s="13" t="s">
        <v>296</v>
      </c>
      <c r="E86" s="13" t="s">
        <v>268</v>
      </c>
      <c r="F86" s="14">
        <v>5130</v>
      </c>
      <c r="G86" s="15">
        <f>VLOOKUP(B86,[1]Sheet1!$B$5:$H$175,7,FALSE)</f>
        <v>600</v>
      </c>
      <c r="H86" s="16">
        <f>VLOOKUP(B86,[2]项目表!$B$16:$H$98,7,FALSE)</f>
        <v>45</v>
      </c>
      <c r="I86" s="32"/>
      <c r="J86" s="13" t="s">
        <v>287</v>
      </c>
      <c r="K86" s="13" t="s">
        <v>59</v>
      </c>
      <c r="L86" s="13" t="s">
        <v>40</v>
      </c>
      <c r="M86" s="13" t="s">
        <v>42</v>
      </c>
      <c r="N86" s="13" t="s">
        <v>42</v>
      </c>
      <c r="O86" s="33" t="s">
        <v>68</v>
      </c>
    </row>
    <row r="87" s="1" customFormat="1" ht="31.5" customHeight="1" spans="1:15">
      <c r="A87" s="12">
        <v>81</v>
      </c>
      <c r="B87" s="13" t="s">
        <v>297</v>
      </c>
      <c r="C87" s="13" t="s">
        <v>16</v>
      </c>
      <c r="D87" s="13" t="s">
        <v>298</v>
      </c>
      <c r="E87" s="13" t="s">
        <v>268</v>
      </c>
      <c r="F87" s="14">
        <v>4800</v>
      </c>
      <c r="G87" s="15">
        <f>VLOOKUP(B87,[1]Sheet1!$B$5:$H$175,7,FALSE)</f>
        <v>100</v>
      </c>
      <c r="H87" s="16">
        <f>VLOOKUP(B87,[2]项目表!$B$16:$H$98,7,FALSE)</f>
        <v>45</v>
      </c>
      <c r="I87" s="32"/>
      <c r="J87" s="13" t="s">
        <v>299</v>
      </c>
      <c r="K87" s="13" t="s">
        <v>59</v>
      </c>
      <c r="L87" s="13" t="s">
        <v>40</v>
      </c>
      <c r="M87" s="13" t="s">
        <v>42</v>
      </c>
      <c r="N87" s="13" t="s">
        <v>42</v>
      </c>
      <c r="O87" s="33" t="s">
        <v>60</v>
      </c>
    </row>
    <row r="88" s="1" customFormat="1" ht="31.5" customHeight="1" spans="1:15">
      <c r="A88" s="12">
        <v>82</v>
      </c>
      <c r="B88" s="13" t="s">
        <v>300</v>
      </c>
      <c r="C88" s="13" t="s">
        <v>15</v>
      </c>
      <c r="D88" s="13" t="s">
        <v>301</v>
      </c>
      <c r="E88" s="13" t="s">
        <v>302</v>
      </c>
      <c r="F88" s="14">
        <v>1450</v>
      </c>
      <c r="G88" s="15">
        <f>VLOOKUP(B88,[1]Sheet1!$B$5:$H$175,7,FALSE)</f>
        <v>500</v>
      </c>
      <c r="H88" s="16">
        <f>VLOOKUP(B88,[2]项目表!$B$16:$H$98,7,FALSE)</f>
        <v>500</v>
      </c>
      <c r="I88" s="32"/>
      <c r="J88" s="13" t="s">
        <v>303</v>
      </c>
      <c r="K88" s="13" t="s">
        <v>92</v>
      </c>
      <c r="L88" s="13" t="s">
        <v>48</v>
      </c>
      <c r="M88" s="13" t="s">
        <v>42</v>
      </c>
      <c r="N88" s="13" t="s">
        <v>304</v>
      </c>
      <c r="O88" s="33" t="s">
        <v>43</v>
      </c>
    </row>
    <row r="89" s="1" customFormat="1" ht="31.5" customHeight="1" spans="1:15">
      <c r="A89" s="12">
        <v>83</v>
      </c>
      <c r="B89" s="13" t="s">
        <v>305</v>
      </c>
      <c r="C89" s="13" t="s">
        <v>16</v>
      </c>
      <c r="D89" s="13" t="s">
        <v>306</v>
      </c>
      <c r="E89" s="13" t="s">
        <v>307</v>
      </c>
      <c r="F89" s="13">
        <v>3208</v>
      </c>
      <c r="G89" s="13">
        <v>30</v>
      </c>
      <c r="H89" s="16">
        <f>VLOOKUP(B89,[2]项目表!$B$16:$H$98,7,FALSE)</f>
        <v>0</v>
      </c>
      <c r="I89" s="13"/>
      <c r="J89" s="13" t="s">
        <v>308</v>
      </c>
      <c r="K89" s="13" t="s">
        <v>157</v>
      </c>
      <c r="L89" s="13" t="s">
        <v>309</v>
      </c>
      <c r="M89" s="13" t="s">
        <v>42</v>
      </c>
      <c r="N89" s="13" t="s">
        <v>42</v>
      </c>
      <c r="O89" s="13" t="s">
        <v>60</v>
      </c>
    </row>
    <row r="90" s="1" customFormat="1" ht="31.5" customHeight="1" spans="1:15">
      <c r="A90" s="12">
        <v>84</v>
      </c>
      <c r="B90" s="13" t="s">
        <v>310</v>
      </c>
      <c r="C90" s="13" t="s">
        <v>15</v>
      </c>
      <c r="D90" s="13" t="s">
        <v>311</v>
      </c>
      <c r="E90" s="13" t="s">
        <v>302</v>
      </c>
      <c r="F90" s="14">
        <v>2850</v>
      </c>
      <c r="G90" s="15">
        <f>VLOOKUP(B90,[1]Sheet1!$B$5:$H$175,7,FALSE)</f>
        <v>500</v>
      </c>
      <c r="H90" s="16">
        <f>VLOOKUP(B90,[2]项目表!$B$16:$H$98,7,FALSE)</f>
        <v>500</v>
      </c>
      <c r="I90" s="32"/>
      <c r="J90" s="13" t="s">
        <v>303</v>
      </c>
      <c r="K90" s="13" t="s">
        <v>92</v>
      </c>
      <c r="L90" s="13" t="s">
        <v>48</v>
      </c>
      <c r="M90" s="13" t="s">
        <v>42</v>
      </c>
      <c r="N90" s="13" t="s">
        <v>304</v>
      </c>
      <c r="O90" s="33" t="s">
        <v>43</v>
      </c>
    </row>
    <row r="91" s="1" customFormat="1" ht="31.5" customHeight="1" spans="1:15">
      <c r="A91" s="12">
        <v>85</v>
      </c>
      <c r="B91" s="13" t="s">
        <v>312</v>
      </c>
      <c r="C91" s="13" t="s">
        <v>15</v>
      </c>
      <c r="D91" s="13" t="s">
        <v>313</v>
      </c>
      <c r="E91" s="13" t="s">
        <v>314</v>
      </c>
      <c r="F91" s="14">
        <v>2220</v>
      </c>
      <c r="G91" s="15">
        <f>VLOOKUP(B91,[1]Sheet1!$B$5:$H$175,7,FALSE)</f>
        <v>800</v>
      </c>
      <c r="H91" s="16">
        <f>VLOOKUP(B91,[2]项目表!$B$16:$H$98,7,FALSE)</f>
        <v>800</v>
      </c>
      <c r="I91" s="32"/>
      <c r="J91" s="13" t="s">
        <v>315</v>
      </c>
      <c r="K91" s="13" t="s">
        <v>92</v>
      </c>
      <c r="L91" s="13" t="s">
        <v>48</v>
      </c>
      <c r="M91" s="13" t="s">
        <v>42</v>
      </c>
      <c r="N91" s="13" t="s">
        <v>304</v>
      </c>
      <c r="O91" s="33" t="s">
        <v>43</v>
      </c>
    </row>
    <row r="92" s="1" customFormat="1" ht="31.5" customHeight="1" spans="1:15">
      <c r="A92" s="12">
        <v>86</v>
      </c>
      <c r="B92" s="13" t="s">
        <v>316</v>
      </c>
      <c r="C92" s="13" t="s">
        <v>15</v>
      </c>
      <c r="D92" s="13" t="s">
        <v>317</v>
      </c>
      <c r="E92" s="13" t="s">
        <v>318</v>
      </c>
      <c r="F92" s="14">
        <v>1900</v>
      </c>
      <c r="G92" s="15">
        <f>VLOOKUP(B92,[1]Sheet1!$B$5:$H$175,7,FALSE)</f>
        <v>656</v>
      </c>
      <c r="H92" s="16">
        <f>VLOOKUP(B92,[2]项目表!$B$16:$H$98,7,FALSE)</f>
        <v>656</v>
      </c>
      <c r="I92" s="32"/>
      <c r="J92" s="13" t="s">
        <v>319</v>
      </c>
      <c r="K92" s="13" t="s">
        <v>92</v>
      </c>
      <c r="L92" s="13" t="s">
        <v>48</v>
      </c>
      <c r="M92" s="13" t="s">
        <v>42</v>
      </c>
      <c r="N92" s="13" t="s">
        <v>304</v>
      </c>
      <c r="O92" s="33" t="s">
        <v>43</v>
      </c>
    </row>
    <row r="93" s="1" customFormat="1" ht="31.5" customHeight="1" spans="1:15">
      <c r="A93" s="12">
        <v>87</v>
      </c>
      <c r="B93" s="13" t="s">
        <v>320</v>
      </c>
      <c r="C93" s="13" t="s">
        <v>15</v>
      </c>
      <c r="D93" s="13" t="s">
        <v>321</v>
      </c>
      <c r="E93" s="13" t="s">
        <v>322</v>
      </c>
      <c r="F93" s="14">
        <v>1800</v>
      </c>
      <c r="G93" s="15">
        <f>VLOOKUP(B93,[1]Sheet1!$B$5:$H$175,7,FALSE)</f>
        <v>100</v>
      </c>
      <c r="H93" s="16">
        <f>VLOOKUP(B93,[2]项目表!$B$16:$H$98,7,FALSE)</f>
        <v>100</v>
      </c>
      <c r="I93" s="32"/>
      <c r="J93" s="13" t="s">
        <v>323</v>
      </c>
      <c r="K93" s="13" t="s">
        <v>59</v>
      </c>
      <c r="L93" s="13" t="s">
        <v>40</v>
      </c>
      <c r="M93" s="13" t="s">
        <v>42</v>
      </c>
      <c r="N93" s="13" t="s">
        <v>42</v>
      </c>
      <c r="O93" s="33" t="s">
        <v>60</v>
      </c>
    </row>
    <row r="94" s="1" customFormat="1" ht="31.5" customHeight="1" spans="1:15">
      <c r="A94" s="12">
        <v>88</v>
      </c>
      <c r="B94" s="18" t="s">
        <v>324</v>
      </c>
      <c r="C94" s="13" t="s">
        <v>16</v>
      </c>
      <c r="D94" s="18" t="s">
        <v>325</v>
      </c>
      <c r="E94" s="18" t="s">
        <v>268</v>
      </c>
      <c r="F94" s="20">
        <v>3895.47</v>
      </c>
      <c r="G94" s="15">
        <f>VLOOKUP(B94,[1]Sheet1!$B$5:$H$175,7,FALSE)</f>
        <v>500</v>
      </c>
      <c r="H94" s="16">
        <f>VLOOKUP(B94,[2]项目表!$B$16:$H$98,7,FALSE)</f>
        <v>0</v>
      </c>
      <c r="I94" s="18"/>
      <c r="J94" s="18" t="s">
        <v>280</v>
      </c>
      <c r="K94" s="18" t="s">
        <v>59</v>
      </c>
      <c r="L94" s="18" t="s">
        <v>40</v>
      </c>
      <c r="M94" s="13" t="s">
        <v>42</v>
      </c>
      <c r="N94" s="13" t="s">
        <v>42</v>
      </c>
      <c r="O94" s="18" t="s">
        <v>60</v>
      </c>
    </row>
    <row r="95" s="1" customFormat="1" ht="31.5" customHeight="1" spans="1:15">
      <c r="A95" s="12">
        <v>89</v>
      </c>
      <c r="B95" s="18" t="s">
        <v>326</v>
      </c>
      <c r="C95" s="13" t="s">
        <v>16</v>
      </c>
      <c r="D95" s="18" t="s">
        <v>327</v>
      </c>
      <c r="E95" s="18" t="s">
        <v>268</v>
      </c>
      <c r="F95" s="20">
        <v>6832.69</v>
      </c>
      <c r="G95" s="15">
        <f>VLOOKUP(B95,[1]Sheet1!$B$5:$H$175,7,FALSE)</f>
        <v>500</v>
      </c>
      <c r="H95" s="16">
        <f>VLOOKUP(B95,[2]项目表!$B$16:$H$98,7,FALSE)</f>
        <v>0</v>
      </c>
      <c r="I95" s="18"/>
      <c r="J95" s="18" t="s">
        <v>280</v>
      </c>
      <c r="K95" s="18" t="s">
        <v>59</v>
      </c>
      <c r="L95" s="18" t="s">
        <v>40</v>
      </c>
      <c r="M95" s="13" t="s">
        <v>42</v>
      </c>
      <c r="N95" s="13" t="s">
        <v>42</v>
      </c>
      <c r="O95" s="18" t="s">
        <v>60</v>
      </c>
    </row>
    <row r="96" s="1" customFormat="1" ht="31.5" customHeight="1" spans="1:15">
      <c r="A96" s="12">
        <v>90</v>
      </c>
      <c r="B96" s="13" t="s">
        <v>328</v>
      </c>
      <c r="C96" s="13" t="s">
        <v>15</v>
      </c>
      <c r="D96" s="13" t="s">
        <v>329</v>
      </c>
      <c r="E96" s="13" t="s">
        <v>268</v>
      </c>
      <c r="F96" s="14">
        <v>2040</v>
      </c>
      <c r="G96" s="15">
        <f>VLOOKUP(B96,[1]Sheet1!$B$5:$H$175,7,FALSE)</f>
        <v>800</v>
      </c>
      <c r="H96" s="16">
        <f>VLOOKUP(B96,[2]项目表!$B$16:$H$98,7,FALSE)</f>
        <v>800</v>
      </c>
      <c r="I96" s="32"/>
      <c r="J96" s="13" t="s">
        <v>330</v>
      </c>
      <c r="K96" s="13" t="s">
        <v>59</v>
      </c>
      <c r="L96" s="13" t="s">
        <v>262</v>
      </c>
      <c r="M96" s="13" t="s">
        <v>42</v>
      </c>
      <c r="N96" s="13" t="s">
        <v>42</v>
      </c>
      <c r="O96" s="33" t="s">
        <v>68</v>
      </c>
    </row>
    <row r="97" s="1" customFormat="1" ht="31.5" customHeight="1" spans="1:15">
      <c r="A97" s="12">
        <v>91</v>
      </c>
      <c r="B97" s="13" t="s">
        <v>331</v>
      </c>
      <c r="C97" s="13" t="s">
        <v>15</v>
      </c>
      <c r="D97" s="13" t="s">
        <v>329</v>
      </c>
      <c r="E97" s="13" t="s">
        <v>268</v>
      </c>
      <c r="F97" s="14">
        <v>2040</v>
      </c>
      <c r="G97" s="15">
        <f>VLOOKUP(B97,[1]Sheet1!$B$5:$H$175,7,FALSE)</f>
        <v>800</v>
      </c>
      <c r="H97" s="16">
        <f>VLOOKUP(B97,[2]项目表!$B$16:$H$98,7,FALSE)</f>
        <v>800</v>
      </c>
      <c r="I97" s="32"/>
      <c r="J97" s="13" t="s">
        <v>330</v>
      </c>
      <c r="K97" s="13" t="s">
        <v>59</v>
      </c>
      <c r="L97" s="13" t="s">
        <v>262</v>
      </c>
      <c r="M97" s="13" t="s">
        <v>42</v>
      </c>
      <c r="N97" s="13" t="s">
        <v>42</v>
      </c>
      <c r="O97" s="33" t="s">
        <v>68</v>
      </c>
    </row>
    <row r="98" s="1" customFormat="1" ht="31.5" customHeight="1" spans="1:15">
      <c r="A98" s="12">
        <v>92</v>
      </c>
      <c r="B98" s="13" t="s">
        <v>332</v>
      </c>
      <c r="C98" s="13" t="s">
        <v>15</v>
      </c>
      <c r="D98" s="13" t="s">
        <v>333</v>
      </c>
      <c r="E98" s="13" t="s">
        <v>334</v>
      </c>
      <c r="F98" s="13">
        <v>1000</v>
      </c>
      <c r="G98" s="13">
        <v>1000</v>
      </c>
      <c r="H98" s="16">
        <f>VLOOKUP(B98,[2]项目表!$B$16:$H$98,7,FALSE)</f>
        <v>300</v>
      </c>
      <c r="I98" s="13"/>
      <c r="J98" s="13" t="s">
        <v>335</v>
      </c>
      <c r="K98" s="13" t="s">
        <v>336</v>
      </c>
      <c r="L98" s="13" t="s">
        <v>66</v>
      </c>
      <c r="M98" s="13" t="s">
        <v>42</v>
      </c>
      <c r="N98" s="13" t="s">
        <v>42</v>
      </c>
      <c r="O98" s="13" t="s">
        <v>43</v>
      </c>
    </row>
    <row r="99" s="1" customFormat="1" ht="31.5" customHeight="1" spans="1:15">
      <c r="A99" s="8" t="s">
        <v>337</v>
      </c>
      <c r="B99" s="9"/>
      <c r="C99" s="9"/>
      <c r="D99" s="9"/>
      <c r="E99" s="10"/>
      <c r="F99" s="11">
        <f>SUM(F100:F140)</f>
        <v>55221.92</v>
      </c>
      <c r="G99" s="11">
        <f t="shared" ref="G99:H99" si="2">SUM(G100:G140)</f>
        <v>39072.92</v>
      </c>
      <c r="H99" s="11">
        <f t="shared" si="2"/>
        <v>7659</v>
      </c>
      <c r="I99" s="38"/>
      <c r="J99" s="38"/>
      <c r="K99" s="34"/>
      <c r="L99" s="39"/>
      <c r="M99" s="34"/>
      <c r="N99" s="34"/>
      <c r="O99" s="39"/>
    </row>
    <row r="100" s="1" customFormat="1" ht="31.5" customHeight="1" spans="1:15">
      <c r="A100" s="12">
        <v>93</v>
      </c>
      <c r="B100" s="13" t="s">
        <v>338</v>
      </c>
      <c r="C100" s="13" t="s">
        <v>14</v>
      </c>
      <c r="D100" s="13" t="s">
        <v>339</v>
      </c>
      <c r="E100" s="13" t="s">
        <v>340</v>
      </c>
      <c r="F100" s="14">
        <v>384</v>
      </c>
      <c r="G100" s="15">
        <f>VLOOKUP(B100,[1]Sheet1!$B$5:$H$175,7,FALSE)</f>
        <v>150</v>
      </c>
      <c r="H100" s="16">
        <v>0</v>
      </c>
      <c r="I100" s="35"/>
      <c r="J100" s="35" t="s">
        <v>341</v>
      </c>
      <c r="K100" s="17" t="s">
        <v>101</v>
      </c>
      <c r="L100" s="17" t="s">
        <v>106</v>
      </c>
      <c r="M100" s="13" t="s">
        <v>42</v>
      </c>
      <c r="N100" s="13" t="s">
        <v>67</v>
      </c>
      <c r="O100" s="17" t="s">
        <v>68</v>
      </c>
    </row>
    <row r="101" s="1" customFormat="1" ht="31.5" customHeight="1" spans="1:15">
      <c r="A101" s="12">
        <v>94</v>
      </c>
      <c r="B101" s="13" t="s">
        <v>342</v>
      </c>
      <c r="C101" s="13" t="s">
        <v>14</v>
      </c>
      <c r="D101" s="13" t="s">
        <v>343</v>
      </c>
      <c r="E101" s="13" t="s">
        <v>95</v>
      </c>
      <c r="F101" s="14">
        <v>253</v>
      </c>
      <c r="G101" s="15">
        <f>VLOOKUP(B101,[1]Sheet1!$B$5:$H$175,7,FALSE)</f>
        <v>50</v>
      </c>
      <c r="H101" s="16">
        <v>0</v>
      </c>
      <c r="I101" s="35"/>
      <c r="J101" s="35" t="s">
        <v>80</v>
      </c>
      <c r="K101" s="17" t="s">
        <v>157</v>
      </c>
      <c r="L101" s="17" t="s">
        <v>101</v>
      </c>
      <c r="M101" s="13" t="s">
        <v>42</v>
      </c>
      <c r="N101" s="13" t="s">
        <v>42</v>
      </c>
      <c r="O101" s="17" t="s">
        <v>60</v>
      </c>
    </row>
    <row r="102" s="1" customFormat="1" ht="31.5" customHeight="1" spans="1:15">
      <c r="A102" s="12">
        <v>95</v>
      </c>
      <c r="B102" s="13" t="s">
        <v>344</v>
      </c>
      <c r="C102" s="13" t="s">
        <v>14</v>
      </c>
      <c r="D102" s="13" t="s">
        <v>345</v>
      </c>
      <c r="E102" s="13" t="s">
        <v>340</v>
      </c>
      <c r="F102" s="14">
        <v>159</v>
      </c>
      <c r="G102" s="15">
        <f>VLOOKUP(B102,[1]Sheet1!$B$5:$H$175,7,FALSE)</f>
        <v>50</v>
      </c>
      <c r="H102" s="16">
        <v>45</v>
      </c>
      <c r="I102" s="35"/>
      <c r="J102" s="35" t="s">
        <v>346</v>
      </c>
      <c r="K102" s="17" t="s">
        <v>157</v>
      </c>
      <c r="L102" s="17" t="s">
        <v>66</v>
      </c>
      <c r="M102" s="13" t="s">
        <v>42</v>
      </c>
      <c r="N102" s="13" t="s">
        <v>67</v>
      </c>
      <c r="O102" s="17" t="s">
        <v>43</v>
      </c>
    </row>
    <row r="103" s="1" customFormat="1" ht="31.5" customHeight="1" spans="1:15">
      <c r="A103" s="12">
        <v>96</v>
      </c>
      <c r="B103" s="13" t="s">
        <v>347</v>
      </c>
      <c r="C103" s="13" t="s">
        <v>14</v>
      </c>
      <c r="D103" s="13" t="s">
        <v>348</v>
      </c>
      <c r="E103" s="13" t="s">
        <v>340</v>
      </c>
      <c r="F103" s="14">
        <v>70</v>
      </c>
      <c r="G103" s="15">
        <f>VLOOKUP(B103,[1]Sheet1!$B$5:$H$175,7,FALSE)</f>
        <v>70</v>
      </c>
      <c r="H103" s="16">
        <v>0</v>
      </c>
      <c r="I103" s="35"/>
      <c r="J103" s="35" t="s">
        <v>349</v>
      </c>
      <c r="K103" s="17" t="s">
        <v>157</v>
      </c>
      <c r="L103" s="17" t="s">
        <v>66</v>
      </c>
      <c r="M103" s="13" t="s">
        <v>42</v>
      </c>
      <c r="N103" s="13" t="s">
        <v>67</v>
      </c>
      <c r="O103" s="17" t="s">
        <v>43</v>
      </c>
    </row>
    <row r="104" s="1" customFormat="1" ht="31.5" customHeight="1" spans="1:15">
      <c r="A104" s="12">
        <v>97</v>
      </c>
      <c r="B104" s="13" t="s">
        <v>350</v>
      </c>
      <c r="C104" s="13" t="s">
        <v>14</v>
      </c>
      <c r="D104" s="13" t="s">
        <v>351</v>
      </c>
      <c r="E104" s="13" t="s">
        <v>340</v>
      </c>
      <c r="F104" s="14">
        <v>33</v>
      </c>
      <c r="G104" s="15">
        <f>VLOOKUP(B104,[1]Sheet1!$B$5:$H$175,7,FALSE)</f>
        <v>30</v>
      </c>
      <c r="H104" s="16">
        <v>0</v>
      </c>
      <c r="I104" s="35"/>
      <c r="J104" s="35" t="s">
        <v>154</v>
      </c>
      <c r="K104" s="13" t="s">
        <v>101</v>
      </c>
      <c r="L104" s="17" t="s">
        <v>66</v>
      </c>
      <c r="M104" s="13" t="s">
        <v>42</v>
      </c>
      <c r="N104" s="13" t="s">
        <v>67</v>
      </c>
      <c r="O104" s="17" t="s">
        <v>68</v>
      </c>
    </row>
    <row r="105" s="1" customFormat="1" ht="31.5" customHeight="1" spans="1:15">
      <c r="A105" s="12">
        <v>98</v>
      </c>
      <c r="B105" s="13" t="s">
        <v>352</v>
      </c>
      <c r="C105" s="13" t="s">
        <v>14</v>
      </c>
      <c r="D105" s="13" t="s">
        <v>353</v>
      </c>
      <c r="E105" s="13" t="s">
        <v>354</v>
      </c>
      <c r="F105" s="14">
        <v>4541</v>
      </c>
      <c r="G105" s="15">
        <f>VLOOKUP(B105,[1]Sheet1!$B$5:$H$175,7,FALSE)</f>
        <v>4541</v>
      </c>
      <c r="H105" s="16">
        <v>0</v>
      </c>
      <c r="I105" s="35"/>
      <c r="J105" s="35" t="s">
        <v>355</v>
      </c>
      <c r="K105" s="17" t="s">
        <v>157</v>
      </c>
      <c r="L105" s="17" t="s">
        <v>106</v>
      </c>
      <c r="M105" s="13" t="s">
        <v>42</v>
      </c>
      <c r="N105" s="13" t="s">
        <v>42</v>
      </c>
      <c r="O105" s="17" t="s">
        <v>68</v>
      </c>
    </row>
    <row r="106" s="1" customFormat="1" ht="31.5" customHeight="1" spans="1:15">
      <c r="A106" s="12">
        <v>99</v>
      </c>
      <c r="B106" s="13" t="s">
        <v>356</v>
      </c>
      <c r="C106" s="13" t="s">
        <v>14</v>
      </c>
      <c r="D106" s="13" t="s">
        <v>357</v>
      </c>
      <c r="E106" s="13" t="s">
        <v>95</v>
      </c>
      <c r="F106" s="14">
        <v>900</v>
      </c>
      <c r="G106" s="15">
        <f>VLOOKUP(B106,[1]Sheet1!$B$5:$H$175,7,FALSE)</f>
        <v>300</v>
      </c>
      <c r="H106" s="16">
        <v>112</v>
      </c>
      <c r="I106" s="35"/>
      <c r="J106" s="35" t="s">
        <v>96</v>
      </c>
      <c r="K106" s="17" t="s">
        <v>92</v>
      </c>
      <c r="L106" s="17" t="s">
        <v>92</v>
      </c>
      <c r="M106" s="13" t="s">
        <v>42</v>
      </c>
      <c r="N106" s="13" t="s">
        <v>67</v>
      </c>
      <c r="O106" s="17" t="s">
        <v>43</v>
      </c>
    </row>
    <row r="107" s="1" customFormat="1" ht="31.5" customHeight="1" spans="1:15">
      <c r="A107" s="12">
        <v>100</v>
      </c>
      <c r="B107" s="13" t="s">
        <v>358</v>
      </c>
      <c r="C107" s="13" t="s">
        <v>14</v>
      </c>
      <c r="D107" s="13" t="s">
        <v>359</v>
      </c>
      <c r="E107" s="13" t="s">
        <v>360</v>
      </c>
      <c r="F107" s="14">
        <v>673</v>
      </c>
      <c r="G107" s="15">
        <f>VLOOKUP(B107,[1]Sheet1!$B$5:$H$175,7,FALSE)</f>
        <v>200</v>
      </c>
      <c r="H107" s="16">
        <v>138</v>
      </c>
      <c r="I107" s="40"/>
      <c r="J107" s="35" t="s">
        <v>361</v>
      </c>
      <c r="K107" s="13" t="s">
        <v>54</v>
      </c>
      <c r="L107" s="17" t="s">
        <v>66</v>
      </c>
      <c r="M107" s="13" t="s">
        <v>42</v>
      </c>
      <c r="N107" s="13" t="s">
        <v>42</v>
      </c>
      <c r="O107" s="17" t="s">
        <v>43</v>
      </c>
    </row>
    <row r="108" s="1" customFormat="1" ht="31.5" customHeight="1" spans="1:15">
      <c r="A108" s="12">
        <v>101</v>
      </c>
      <c r="B108" s="13" t="s">
        <v>362</v>
      </c>
      <c r="C108" s="13" t="s">
        <v>14</v>
      </c>
      <c r="D108" s="13" t="s">
        <v>363</v>
      </c>
      <c r="E108" s="13" t="s">
        <v>364</v>
      </c>
      <c r="F108" s="14">
        <v>998</v>
      </c>
      <c r="G108" s="15">
        <f>VLOOKUP(B108,[1]Sheet1!$B$5:$H$175,7,FALSE)</f>
        <v>900</v>
      </c>
      <c r="H108" s="16">
        <v>0</v>
      </c>
      <c r="I108" s="35"/>
      <c r="J108" s="35" t="s">
        <v>365</v>
      </c>
      <c r="K108" s="13" t="s">
        <v>101</v>
      </c>
      <c r="L108" s="17" t="s">
        <v>66</v>
      </c>
      <c r="M108" s="13" t="s">
        <v>42</v>
      </c>
      <c r="N108" s="13" t="s">
        <v>42</v>
      </c>
      <c r="O108" s="17" t="s">
        <v>68</v>
      </c>
    </row>
    <row r="109" s="1" customFormat="1" ht="31.5" customHeight="1" spans="1:15">
      <c r="A109" s="12">
        <v>102</v>
      </c>
      <c r="B109" s="13" t="s">
        <v>366</v>
      </c>
      <c r="C109" s="13" t="s">
        <v>14</v>
      </c>
      <c r="D109" s="22" t="s">
        <v>367</v>
      </c>
      <c r="E109" s="13" t="s">
        <v>354</v>
      </c>
      <c r="F109" s="21">
        <v>102.09</v>
      </c>
      <c r="G109" s="15">
        <f>VLOOKUP(B109,[1]Sheet1!$B$5:$H$175,7,FALSE)</f>
        <v>52.09</v>
      </c>
      <c r="H109" s="16">
        <v>0</v>
      </c>
      <c r="I109" s="35"/>
      <c r="J109" s="35" t="s">
        <v>178</v>
      </c>
      <c r="K109" s="17" t="s">
        <v>157</v>
      </c>
      <c r="L109" s="17" t="s">
        <v>101</v>
      </c>
      <c r="M109" s="13" t="s">
        <v>42</v>
      </c>
      <c r="N109" s="13" t="s">
        <v>42</v>
      </c>
      <c r="O109" s="17" t="s">
        <v>60</v>
      </c>
    </row>
    <row r="110" s="1" customFormat="1" ht="31.5" customHeight="1" spans="1:15">
      <c r="A110" s="12">
        <v>103</v>
      </c>
      <c r="B110" s="13" t="s">
        <v>368</v>
      </c>
      <c r="C110" s="13" t="s">
        <v>14</v>
      </c>
      <c r="D110" s="22" t="s">
        <v>369</v>
      </c>
      <c r="E110" s="13" t="s">
        <v>223</v>
      </c>
      <c r="F110" s="21">
        <v>107</v>
      </c>
      <c r="G110" s="15">
        <f>VLOOKUP(B110,[1]Sheet1!$B$5:$H$175,7,FALSE)</f>
        <v>57</v>
      </c>
      <c r="H110" s="16">
        <v>0</v>
      </c>
      <c r="I110" s="35"/>
      <c r="J110" s="35" t="s">
        <v>178</v>
      </c>
      <c r="K110" s="17" t="s">
        <v>157</v>
      </c>
      <c r="L110" s="17" t="s">
        <v>101</v>
      </c>
      <c r="M110" s="13" t="s">
        <v>42</v>
      </c>
      <c r="N110" s="13" t="s">
        <v>42</v>
      </c>
      <c r="O110" s="17" t="s">
        <v>60</v>
      </c>
    </row>
    <row r="111" s="1" customFormat="1" ht="31.5" customHeight="1" spans="1:15">
      <c r="A111" s="12">
        <v>104</v>
      </c>
      <c r="B111" s="13" t="s">
        <v>370</v>
      </c>
      <c r="C111" s="13" t="s">
        <v>14</v>
      </c>
      <c r="D111" s="17" t="s">
        <v>371</v>
      </c>
      <c r="E111" s="13" t="s">
        <v>354</v>
      </c>
      <c r="F111" s="36">
        <v>184</v>
      </c>
      <c r="G111" s="15">
        <f>VLOOKUP(B111,[1]Sheet1!$B$5:$H$175,7,FALSE)</f>
        <v>160</v>
      </c>
      <c r="H111" s="16">
        <v>0</v>
      </c>
      <c r="I111" s="17"/>
      <c r="J111" s="13" t="s">
        <v>361</v>
      </c>
      <c r="K111" s="13" t="s">
        <v>101</v>
      </c>
      <c r="L111" s="13" t="s">
        <v>66</v>
      </c>
      <c r="M111" s="13" t="s">
        <v>42</v>
      </c>
      <c r="N111" s="13" t="s">
        <v>67</v>
      </c>
      <c r="O111" s="17" t="s">
        <v>68</v>
      </c>
    </row>
    <row r="112" s="1" customFormat="1" ht="31.5" customHeight="1" spans="1:15">
      <c r="A112" s="12">
        <v>105</v>
      </c>
      <c r="B112" s="13" t="s">
        <v>372</v>
      </c>
      <c r="C112" s="13" t="s">
        <v>14</v>
      </c>
      <c r="D112" s="22" t="s">
        <v>373</v>
      </c>
      <c r="E112" s="13" t="s">
        <v>374</v>
      </c>
      <c r="F112" s="21">
        <v>254.83</v>
      </c>
      <c r="G112" s="15">
        <f>VLOOKUP(B112,[1]Sheet1!$B$5:$H$175,7,FALSE)</f>
        <v>254.83</v>
      </c>
      <c r="H112" s="16">
        <v>0</v>
      </c>
      <c r="I112" s="35"/>
      <c r="J112" s="13" t="s">
        <v>355</v>
      </c>
      <c r="K112" s="17" t="s">
        <v>157</v>
      </c>
      <c r="L112" s="17" t="s">
        <v>66</v>
      </c>
      <c r="M112" s="13" t="s">
        <v>42</v>
      </c>
      <c r="N112" s="13" t="s">
        <v>42</v>
      </c>
      <c r="O112" s="17" t="s">
        <v>68</v>
      </c>
    </row>
    <row r="113" s="1" customFormat="1" ht="31.5" customHeight="1" spans="1:15">
      <c r="A113" s="12">
        <v>106</v>
      </c>
      <c r="B113" s="13" t="s">
        <v>375</v>
      </c>
      <c r="C113" s="13" t="s">
        <v>14</v>
      </c>
      <c r="D113" s="13" t="s">
        <v>376</v>
      </c>
      <c r="E113" s="13" t="s">
        <v>377</v>
      </c>
      <c r="F113" s="14">
        <v>3500</v>
      </c>
      <c r="G113" s="15">
        <f>VLOOKUP(B113,[1]Sheet1!$B$5:$H$175,7,FALSE)</f>
        <v>2000</v>
      </c>
      <c r="H113" s="16">
        <v>0</v>
      </c>
      <c r="I113" s="13"/>
      <c r="J113" s="13" t="s">
        <v>378</v>
      </c>
      <c r="K113" s="13" t="s">
        <v>92</v>
      </c>
      <c r="L113" s="13" t="s">
        <v>66</v>
      </c>
      <c r="M113" s="13" t="s">
        <v>42</v>
      </c>
      <c r="N113" s="13" t="s">
        <v>67</v>
      </c>
      <c r="O113" s="13" t="s">
        <v>43</v>
      </c>
    </row>
    <row r="114" s="1" customFormat="1" ht="31.5" customHeight="1" spans="1:15">
      <c r="A114" s="12">
        <v>107</v>
      </c>
      <c r="B114" s="13" t="s">
        <v>379</v>
      </c>
      <c r="C114" s="13" t="s">
        <v>14</v>
      </c>
      <c r="D114" s="13" t="s">
        <v>380</v>
      </c>
      <c r="E114" s="13" t="s">
        <v>381</v>
      </c>
      <c r="F114" s="14">
        <v>200</v>
      </c>
      <c r="G114" s="15">
        <f>VLOOKUP(B114,[1]Sheet1!$B$5:$H$175,7,FALSE)</f>
        <v>195</v>
      </c>
      <c r="H114" s="16">
        <v>57</v>
      </c>
      <c r="I114" s="13"/>
      <c r="J114" s="13" t="s">
        <v>346</v>
      </c>
      <c r="K114" s="13" t="s">
        <v>101</v>
      </c>
      <c r="L114" s="13" t="s">
        <v>66</v>
      </c>
      <c r="M114" s="13" t="s">
        <v>42</v>
      </c>
      <c r="N114" s="13" t="s">
        <v>67</v>
      </c>
      <c r="O114" s="17" t="s">
        <v>43</v>
      </c>
    </row>
    <row r="115" s="1" customFormat="1" ht="31.5" customHeight="1" spans="1:15">
      <c r="A115" s="12">
        <v>108</v>
      </c>
      <c r="B115" s="13" t="s">
        <v>382</v>
      </c>
      <c r="C115" s="13" t="s">
        <v>16</v>
      </c>
      <c r="D115" s="13" t="s">
        <v>383</v>
      </c>
      <c r="E115" s="13" t="s">
        <v>384</v>
      </c>
      <c r="F115" s="14">
        <v>1000</v>
      </c>
      <c r="G115" s="15">
        <f>VLOOKUP(B115,[1]Sheet1!$B$5:$H$175,7,FALSE)</f>
        <v>300</v>
      </c>
      <c r="H115" s="16">
        <v>140</v>
      </c>
      <c r="I115" s="32"/>
      <c r="J115" s="13" t="s">
        <v>385</v>
      </c>
      <c r="K115" s="13" t="s">
        <v>40</v>
      </c>
      <c r="L115" s="13" t="s">
        <v>48</v>
      </c>
      <c r="M115" s="13" t="s">
        <v>42</v>
      </c>
      <c r="N115" s="13" t="s">
        <v>42</v>
      </c>
      <c r="O115" s="33" t="s">
        <v>68</v>
      </c>
    </row>
    <row r="116" s="1" customFormat="1" ht="31.5" customHeight="1" spans="1:15">
      <c r="A116" s="12">
        <v>109</v>
      </c>
      <c r="B116" s="13" t="s">
        <v>386</v>
      </c>
      <c r="C116" s="13" t="s">
        <v>16</v>
      </c>
      <c r="D116" s="13" t="s">
        <v>387</v>
      </c>
      <c r="E116" s="13" t="s">
        <v>384</v>
      </c>
      <c r="F116" s="14">
        <v>1200</v>
      </c>
      <c r="G116" s="15">
        <f>VLOOKUP(B116,[1]Sheet1!$B$5:$H$175,7,FALSE)</f>
        <v>500</v>
      </c>
      <c r="H116" s="16">
        <v>400</v>
      </c>
      <c r="I116" s="32"/>
      <c r="J116" s="13" t="s">
        <v>385</v>
      </c>
      <c r="K116" s="13" t="s">
        <v>40</v>
      </c>
      <c r="L116" s="13" t="s">
        <v>48</v>
      </c>
      <c r="M116" s="13" t="s">
        <v>42</v>
      </c>
      <c r="N116" s="13" t="s">
        <v>42</v>
      </c>
      <c r="O116" s="33" t="s">
        <v>68</v>
      </c>
    </row>
    <row r="117" s="1" customFormat="1" ht="31.5" customHeight="1" spans="1:15">
      <c r="A117" s="12">
        <v>110</v>
      </c>
      <c r="B117" s="13" t="s">
        <v>388</v>
      </c>
      <c r="C117" s="13" t="s">
        <v>16</v>
      </c>
      <c r="D117" s="13" t="s">
        <v>383</v>
      </c>
      <c r="E117" s="13" t="s">
        <v>384</v>
      </c>
      <c r="F117" s="14">
        <v>1000</v>
      </c>
      <c r="G117" s="15">
        <f>VLOOKUP(B117,[1]Sheet1!$B$5:$H$175,7,FALSE)</f>
        <v>400</v>
      </c>
      <c r="H117" s="16">
        <v>400</v>
      </c>
      <c r="I117" s="32"/>
      <c r="J117" s="13" t="s">
        <v>385</v>
      </c>
      <c r="K117" s="13" t="s">
        <v>40</v>
      </c>
      <c r="L117" s="13" t="s">
        <v>48</v>
      </c>
      <c r="M117" s="13" t="s">
        <v>42</v>
      </c>
      <c r="N117" s="13" t="s">
        <v>42</v>
      </c>
      <c r="O117" s="33" t="s">
        <v>68</v>
      </c>
    </row>
    <row r="118" s="1" customFormat="1" ht="31.5" customHeight="1" spans="1:15">
      <c r="A118" s="12">
        <v>111</v>
      </c>
      <c r="B118" s="37" t="s">
        <v>389</v>
      </c>
      <c r="C118" s="13" t="s">
        <v>16</v>
      </c>
      <c r="D118" s="37" t="s">
        <v>390</v>
      </c>
      <c r="E118" s="18" t="s">
        <v>391</v>
      </c>
      <c r="F118" s="20">
        <f>VLOOKUP(B118,[1]Sheet1!$B$5:$F$175,5,FALSE)</f>
        <v>1500</v>
      </c>
      <c r="G118" s="15">
        <f>VLOOKUP(B118,[1]Sheet1!$B$5:$H$175,7,FALSE)</f>
        <v>1500</v>
      </c>
      <c r="H118" s="16">
        <v>450</v>
      </c>
      <c r="I118" s="18"/>
      <c r="J118" s="18" t="s">
        <v>392</v>
      </c>
      <c r="K118" s="18" t="s">
        <v>65</v>
      </c>
      <c r="L118" s="18" t="s">
        <v>48</v>
      </c>
      <c r="M118" s="13" t="s">
        <v>42</v>
      </c>
      <c r="N118" s="13" t="s">
        <v>42</v>
      </c>
      <c r="O118" s="33" t="s">
        <v>68</v>
      </c>
    </row>
    <row r="119" s="1" customFormat="1" ht="31.5" customHeight="1" spans="1:15">
      <c r="A119" s="12">
        <v>112</v>
      </c>
      <c r="B119" s="37" t="s">
        <v>393</v>
      </c>
      <c r="C119" s="13" t="s">
        <v>16</v>
      </c>
      <c r="D119" s="37" t="s">
        <v>394</v>
      </c>
      <c r="E119" s="18" t="s">
        <v>395</v>
      </c>
      <c r="F119" s="20">
        <f t="shared" ref="F119:F134" si="3">G119</f>
        <v>150</v>
      </c>
      <c r="G119" s="15">
        <f>VLOOKUP(B119,[1]Sheet1!$B$5:$H$175,7,FALSE)</f>
        <v>150</v>
      </c>
      <c r="H119" s="16">
        <v>50</v>
      </c>
      <c r="I119" s="18"/>
      <c r="J119" s="18" t="s">
        <v>396</v>
      </c>
      <c r="K119" s="18" t="s">
        <v>397</v>
      </c>
      <c r="L119" s="18" t="s">
        <v>398</v>
      </c>
      <c r="M119" s="13" t="s">
        <v>42</v>
      </c>
      <c r="N119" s="13" t="s">
        <v>42</v>
      </c>
      <c r="O119" s="33" t="s">
        <v>68</v>
      </c>
    </row>
    <row r="120" s="1" customFormat="1" ht="31.5" customHeight="1" spans="1:15">
      <c r="A120" s="12">
        <v>113</v>
      </c>
      <c r="B120" s="37" t="s">
        <v>399</v>
      </c>
      <c r="C120" s="13" t="s">
        <v>16</v>
      </c>
      <c r="D120" s="37" t="s">
        <v>400</v>
      </c>
      <c r="E120" s="18" t="s">
        <v>395</v>
      </c>
      <c r="F120" s="20">
        <f t="shared" si="3"/>
        <v>200</v>
      </c>
      <c r="G120" s="15">
        <f>VLOOKUP(B120,[1]Sheet1!$B$5:$H$175,7,FALSE)</f>
        <v>200</v>
      </c>
      <c r="H120" s="16">
        <v>55</v>
      </c>
      <c r="I120" s="18"/>
      <c r="J120" s="18" t="s">
        <v>392</v>
      </c>
      <c r="K120" s="18" t="s">
        <v>101</v>
      </c>
      <c r="L120" s="18" t="s">
        <v>401</v>
      </c>
      <c r="M120" s="13" t="s">
        <v>42</v>
      </c>
      <c r="N120" s="13" t="s">
        <v>42</v>
      </c>
      <c r="O120" s="33" t="s">
        <v>68</v>
      </c>
    </row>
    <row r="121" s="1" customFormat="1" ht="31.5" customHeight="1" spans="1:15">
      <c r="A121" s="12">
        <v>114</v>
      </c>
      <c r="B121" s="37" t="s">
        <v>402</v>
      </c>
      <c r="C121" s="13" t="s">
        <v>16</v>
      </c>
      <c r="D121" s="37" t="s">
        <v>403</v>
      </c>
      <c r="E121" s="18" t="s">
        <v>395</v>
      </c>
      <c r="F121" s="20">
        <v>150</v>
      </c>
      <c r="G121" s="15">
        <f>VLOOKUP(B121,[1]Sheet1!$B$5:$H$175,7,FALSE)</f>
        <v>50</v>
      </c>
      <c r="H121" s="16">
        <v>20</v>
      </c>
      <c r="I121" s="18"/>
      <c r="J121" s="18" t="s">
        <v>396</v>
      </c>
      <c r="K121" s="18" t="s">
        <v>101</v>
      </c>
      <c r="L121" s="18" t="s">
        <v>398</v>
      </c>
      <c r="M121" s="13" t="s">
        <v>42</v>
      </c>
      <c r="N121" s="13" t="s">
        <v>42</v>
      </c>
      <c r="O121" s="33" t="s">
        <v>68</v>
      </c>
    </row>
    <row r="122" s="1" customFormat="1" ht="31.5" customHeight="1" spans="1:15">
      <c r="A122" s="12">
        <v>115</v>
      </c>
      <c r="B122" s="37" t="s">
        <v>404</v>
      </c>
      <c r="C122" s="13" t="s">
        <v>16</v>
      </c>
      <c r="D122" s="37" t="s">
        <v>405</v>
      </c>
      <c r="E122" s="18" t="s">
        <v>395</v>
      </c>
      <c r="F122" s="20">
        <v>150</v>
      </c>
      <c r="G122" s="15">
        <f>VLOOKUP(B122,[1]Sheet1!$B$5:$H$175,7,FALSE)</f>
        <v>50</v>
      </c>
      <c r="H122" s="16">
        <v>0</v>
      </c>
      <c r="I122" s="18"/>
      <c r="J122" s="18" t="s">
        <v>396</v>
      </c>
      <c r="K122" s="18" t="s">
        <v>101</v>
      </c>
      <c r="L122" s="18" t="s">
        <v>406</v>
      </c>
      <c r="M122" s="13" t="s">
        <v>42</v>
      </c>
      <c r="N122" s="13" t="s">
        <v>42</v>
      </c>
      <c r="O122" s="33" t="s">
        <v>68</v>
      </c>
    </row>
    <row r="123" s="1" customFormat="1" ht="31.5" customHeight="1" spans="1:15">
      <c r="A123" s="12">
        <v>116</v>
      </c>
      <c r="B123" s="37" t="s">
        <v>407</v>
      </c>
      <c r="C123" s="13" t="s">
        <v>16</v>
      </c>
      <c r="D123" s="37" t="s">
        <v>408</v>
      </c>
      <c r="E123" s="18" t="s">
        <v>395</v>
      </c>
      <c r="F123" s="20">
        <v>150</v>
      </c>
      <c r="G123" s="15">
        <f>VLOOKUP(B123,[1]Sheet1!$B$5:$H$175,7,FALSE)</f>
        <v>50</v>
      </c>
      <c r="H123" s="16">
        <v>10</v>
      </c>
      <c r="I123" s="18"/>
      <c r="J123" s="18" t="s">
        <v>396</v>
      </c>
      <c r="K123" s="18" t="s">
        <v>101</v>
      </c>
      <c r="L123" s="18" t="s">
        <v>406</v>
      </c>
      <c r="M123" s="13" t="s">
        <v>42</v>
      </c>
      <c r="N123" s="13" t="s">
        <v>42</v>
      </c>
      <c r="O123" s="33" t="s">
        <v>68</v>
      </c>
    </row>
    <row r="124" s="1" customFormat="1" ht="31.5" customHeight="1" spans="1:15">
      <c r="A124" s="12">
        <v>117</v>
      </c>
      <c r="B124" s="37" t="s">
        <v>409</v>
      </c>
      <c r="C124" s="13" t="s">
        <v>16</v>
      </c>
      <c r="D124" s="37" t="s">
        <v>410</v>
      </c>
      <c r="E124" s="18" t="s">
        <v>395</v>
      </c>
      <c r="F124" s="20">
        <f t="shared" si="3"/>
        <v>200</v>
      </c>
      <c r="G124" s="15">
        <f>VLOOKUP(B124,[1]Sheet1!$B$5:$H$175,7,FALSE)</f>
        <v>200</v>
      </c>
      <c r="H124" s="16">
        <v>54</v>
      </c>
      <c r="I124" s="18"/>
      <c r="J124" s="18" t="s">
        <v>392</v>
      </c>
      <c r="K124" s="18" t="s">
        <v>101</v>
      </c>
      <c r="L124" s="18" t="s">
        <v>411</v>
      </c>
      <c r="M124" s="13" t="s">
        <v>42</v>
      </c>
      <c r="N124" s="13" t="s">
        <v>42</v>
      </c>
      <c r="O124" s="33" t="s">
        <v>68</v>
      </c>
    </row>
    <row r="125" s="1" customFormat="1" ht="31.5" customHeight="1" spans="1:15">
      <c r="A125" s="12">
        <v>118</v>
      </c>
      <c r="B125" s="37" t="s">
        <v>412</v>
      </c>
      <c r="C125" s="13" t="s">
        <v>16</v>
      </c>
      <c r="D125" s="37" t="s">
        <v>408</v>
      </c>
      <c r="E125" s="18" t="s">
        <v>395</v>
      </c>
      <c r="F125" s="20">
        <v>250</v>
      </c>
      <c r="G125" s="15">
        <f>VLOOKUP(B125,[1]Sheet1!$B$5:$H$175,7,FALSE)</f>
        <v>50</v>
      </c>
      <c r="H125" s="16">
        <v>0</v>
      </c>
      <c r="I125" s="18"/>
      <c r="J125" s="18" t="s">
        <v>396</v>
      </c>
      <c r="K125" s="18" t="s">
        <v>101</v>
      </c>
      <c r="L125" s="18" t="s">
        <v>406</v>
      </c>
      <c r="M125" s="13" t="s">
        <v>42</v>
      </c>
      <c r="N125" s="13" t="s">
        <v>42</v>
      </c>
      <c r="O125" s="33" t="s">
        <v>68</v>
      </c>
    </row>
    <row r="126" s="1" customFormat="1" ht="31.5" customHeight="1" spans="1:15">
      <c r="A126" s="12">
        <v>119</v>
      </c>
      <c r="B126" s="37" t="s">
        <v>413</v>
      </c>
      <c r="C126" s="13" t="s">
        <v>16</v>
      </c>
      <c r="D126" s="37" t="s">
        <v>414</v>
      </c>
      <c r="E126" s="18" t="s">
        <v>395</v>
      </c>
      <c r="F126" s="20">
        <f t="shared" si="3"/>
        <v>100</v>
      </c>
      <c r="G126" s="15">
        <f>VLOOKUP(B126,[1]Sheet1!$B$5:$H$175,7,FALSE)</f>
        <v>100</v>
      </c>
      <c r="H126" s="16">
        <v>0</v>
      </c>
      <c r="I126" s="18"/>
      <c r="J126" s="18" t="s">
        <v>392</v>
      </c>
      <c r="K126" s="18" t="s">
        <v>101</v>
      </c>
      <c r="L126" s="18" t="s">
        <v>415</v>
      </c>
      <c r="M126" s="13" t="s">
        <v>42</v>
      </c>
      <c r="N126" s="13" t="s">
        <v>42</v>
      </c>
      <c r="O126" s="33" t="s">
        <v>68</v>
      </c>
    </row>
    <row r="127" s="1" customFormat="1" ht="31.5" customHeight="1" spans="1:15">
      <c r="A127" s="12">
        <v>120</v>
      </c>
      <c r="B127" s="37" t="s">
        <v>416</v>
      </c>
      <c r="C127" s="13" t="s">
        <v>16</v>
      </c>
      <c r="D127" s="37" t="s">
        <v>417</v>
      </c>
      <c r="E127" s="18" t="s">
        <v>395</v>
      </c>
      <c r="F127" s="20">
        <f t="shared" si="3"/>
        <v>200</v>
      </c>
      <c r="G127" s="15">
        <f>VLOOKUP(B127,[1]Sheet1!$B$5:$H$175,7,FALSE)</f>
        <v>200</v>
      </c>
      <c r="H127" s="16">
        <v>20</v>
      </c>
      <c r="I127" s="18"/>
      <c r="J127" s="18" t="s">
        <v>392</v>
      </c>
      <c r="K127" s="18" t="s">
        <v>101</v>
      </c>
      <c r="L127" s="18" t="s">
        <v>415</v>
      </c>
      <c r="M127" s="13" t="s">
        <v>42</v>
      </c>
      <c r="N127" s="13" t="s">
        <v>42</v>
      </c>
      <c r="O127" s="33" t="s">
        <v>68</v>
      </c>
    </row>
    <row r="128" s="1" customFormat="1" ht="31.5" customHeight="1" spans="1:15">
      <c r="A128" s="12">
        <v>121</v>
      </c>
      <c r="B128" s="37" t="s">
        <v>418</v>
      </c>
      <c r="C128" s="13" t="s">
        <v>16</v>
      </c>
      <c r="D128" s="37" t="s">
        <v>405</v>
      </c>
      <c r="E128" s="18" t="s">
        <v>395</v>
      </c>
      <c r="F128" s="20">
        <v>150</v>
      </c>
      <c r="G128" s="15">
        <f>VLOOKUP(B128,[1]Sheet1!$B$5:$H$175,7,FALSE)</f>
        <v>50</v>
      </c>
      <c r="H128" s="16">
        <v>0</v>
      </c>
      <c r="I128" s="18"/>
      <c r="J128" s="18" t="s">
        <v>396</v>
      </c>
      <c r="K128" s="18" t="s">
        <v>101</v>
      </c>
      <c r="L128" s="18" t="s">
        <v>406</v>
      </c>
      <c r="M128" s="13" t="s">
        <v>42</v>
      </c>
      <c r="N128" s="13" t="s">
        <v>42</v>
      </c>
      <c r="O128" s="33" t="s">
        <v>68</v>
      </c>
    </row>
    <row r="129" s="1" customFormat="1" ht="31.5" customHeight="1" spans="1:15">
      <c r="A129" s="12">
        <v>122</v>
      </c>
      <c r="B129" s="37" t="s">
        <v>419</v>
      </c>
      <c r="C129" s="13" t="s">
        <v>16</v>
      </c>
      <c r="D129" s="37" t="s">
        <v>405</v>
      </c>
      <c r="E129" s="18" t="s">
        <v>395</v>
      </c>
      <c r="F129" s="20">
        <v>150</v>
      </c>
      <c r="G129" s="15">
        <f>VLOOKUP(B129,[1]Sheet1!$B$5:$H$175,7,FALSE)</f>
        <v>50</v>
      </c>
      <c r="H129" s="16">
        <v>0</v>
      </c>
      <c r="I129" s="18"/>
      <c r="J129" s="18" t="s">
        <v>396</v>
      </c>
      <c r="K129" s="18" t="s">
        <v>148</v>
      </c>
      <c r="L129" s="18" t="s">
        <v>406</v>
      </c>
      <c r="M129" s="13" t="s">
        <v>42</v>
      </c>
      <c r="N129" s="13" t="s">
        <v>42</v>
      </c>
      <c r="O129" s="33" t="s">
        <v>68</v>
      </c>
    </row>
    <row r="130" s="1" customFormat="1" ht="31.5" customHeight="1" spans="1:15">
      <c r="A130" s="12">
        <v>123</v>
      </c>
      <c r="B130" s="37" t="s">
        <v>420</v>
      </c>
      <c r="C130" s="13" t="s">
        <v>16</v>
      </c>
      <c r="D130" s="37" t="s">
        <v>421</v>
      </c>
      <c r="E130" s="18" t="s">
        <v>395</v>
      </c>
      <c r="F130" s="20">
        <f t="shared" si="3"/>
        <v>100</v>
      </c>
      <c r="G130" s="15">
        <f>VLOOKUP(B130,[1]Sheet1!$B$5:$H$175,7,FALSE)</f>
        <v>100</v>
      </c>
      <c r="H130" s="16">
        <v>0</v>
      </c>
      <c r="I130" s="18"/>
      <c r="J130" s="18" t="s">
        <v>392</v>
      </c>
      <c r="K130" s="18" t="s">
        <v>148</v>
      </c>
      <c r="L130" s="18" t="s">
        <v>415</v>
      </c>
      <c r="M130" s="13" t="s">
        <v>42</v>
      </c>
      <c r="N130" s="13" t="s">
        <v>42</v>
      </c>
      <c r="O130" s="33" t="s">
        <v>68</v>
      </c>
    </row>
    <row r="131" s="1" customFormat="1" ht="31.5" customHeight="1" spans="1:15">
      <c r="A131" s="12">
        <v>124</v>
      </c>
      <c r="B131" s="37" t="s">
        <v>422</v>
      </c>
      <c r="C131" s="13" t="s">
        <v>16</v>
      </c>
      <c r="D131" s="37" t="s">
        <v>405</v>
      </c>
      <c r="E131" s="18" t="s">
        <v>395</v>
      </c>
      <c r="F131" s="20">
        <v>150</v>
      </c>
      <c r="G131" s="15">
        <f>VLOOKUP(B131,[1]Sheet1!$B$5:$H$175,7,FALSE)</f>
        <v>50</v>
      </c>
      <c r="H131" s="16">
        <v>0</v>
      </c>
      <c r="I131" s="18"/>
      <c r="J131" s="18" t="s">
        <v>396</v>
      </c>
      <c r="K131" s="18" t="s">
        <v>148</v>
      </c>
      <c r="L131" s="18" t="s">
        <v>406</v>
      </c>
      <c r="M131" s="13" t="s">
        <v>42</v>
      </c>
      <c r="N131" s="13" t="s">
        <v>42</v>
      </c>
      <c r="O131" s="33" t="s">
        <v>68</v>
      </c>
    </row>
    <row r="132" s="1" customFormat="1" ht="31.5" customHeight="1" spans="1:15">
      <c r="A132" s="12">
        <v>125</v>
      </c>
      <c r="B132" s="37" t="s">
        <v>423</v>
      </c>
      <c r="C132" s="13" t="s">
        <v>15</v>
      </c>
      <c r="D132" s="37" t="s">
        <v>424</v>
      </c>
      <c r="E132" s="18" t="s">
        <v>395</v>
      </c>
      <c r="F132" s="20">
        <f t="shared" si="3"/>
        <v>100</v>
      </c>
      <c r="G132" s="15">
        <f>VLOOKUP(B132,[1]Sheet1!$B$5:$H$175,7,FALSE)</f>
        <v>100</v>
      </c>
      <c r="H132" s="16">
        <v>80</v>
      </c>
      <c r="I132" s="18"/>
      <c r="J132" s="18" t="s">
        <v>392</v>
      </c>
      <c r="K132" s="18" t="s">
        <v>101</v>
      </c>
      <c r="L132" s="18" t="s">
        <v>425</v>
      </c>
      <c r="M132" s="13" t="s">
        <v>42</v>
      </c>
      <c r="N132" s="13" t="s">
        <v>42</v>
      </c>
      <c r="O132" s="33" t="s">
        <v>68</v>
      </c>
    </row>
    <row r="133" s="1" customFormat="1" ht="31.5" customHeight="1" spans="1:15">
      <c r="A133" s="12">
        <v>126</v>
      </c>
      <c r="B133" s="37" t="s">
        <v>426</v>
      </c>
      <c r="C133" s="13" t="s">
        <v>15</v>
      </c>
      <c r="D133" s="18" t="s">
        <v>427</v>
      </c>
      <c r="E133" s="18" t="s">
        <v>395</v>
      </c>
      <c r="F133" s="20">
        <v>7000</v>
      </c>
      <c r="G133" s="15">
        <f>VLOOKUP(B133,[1]Sheet1!$B$5:$H$175,7,FALSE)</f>
        <v>3000</v>
      </c>
      <c r="H133" s="16">
        <v>2000</v>
      </c>
      <c r="I133" s="18"/>
      <c r="J133" s="18" t="s">
        <v>396</v>
      </c>
      <c r="K133" s="18" t="s">
        <v>101</v>
      </c>
      <c r="L133" s="18" t="s">
        <v>428</v>
      </c>
      <c r="M133" s="13" t="s">
        <v>42</v>
      </c>
      <c r="N133" s="13" t="s">
        <v>42</v>
      </c>
      <c r="O133" s="33" t="s">
        <v>68</v>
      </c>
    </row>
    <row r="134" s="1" customFormat="1" ht="31.5" customHeight="1" spans="1:15">
      <c r="A134" s="12">
        <v>127</v>
      </c>
      <c r="B134" s="37" t="s">
        <v>429</v>
      </c>
      <c r="C134" s="13" t="s">
        <v>15</v>
      </c>
      <c r="D134" s="37" t="s">
        <v>430</v>
      </c>
      <c r="E134" s="18" t="s">
        <v>395</v>
      </c>
      <c r="F134" s="20">
        <f t="shared" si="3"/>
        <v>90</v>
      </c>
      <c r="G134" s="15">
        <f>VLOOKUP(B134,[1]Sheet1!$B$5:$H$175,7,FALSE)</f>
        <v>90</v>
      </c>
      <c r="H134" s="16">
        <v>0</v>
      </c>
      <c r="I134" s="18"/>
      <c r="J134" s="18" t="s">
        <v>392</v>
      </c>
      <c r="K134" s="18" t="s">
        <v>101</v>
      </c>
      <c r="L134" s="18" t="s">
        <v>48</v>
      </c>
      <c r="M134" s="13" t="s">
        <v>42</v>
      </c>
      <c r="N134" s="13" t="s">
        <v>42</v>
      </c>
      <c r="O134" s="33" t="s">
        <v>68</v>
      </c>
    </row>
    <row r="135" s="1" customFormat="1" ht="31.5" customHeight="1" spans="1:15">
      <c r="A135" s="12">
        <v>128</v>
      </c>
      <c r="B135" s="18" t="s">
        <v>431</v>
      </c>
      <c r="C135" s="13" t="s">
        <v>14</v>
      </c>
      <c r="D135" s="41" t="s">
        <v>432</v>
      </c>
      <c r="E135" s="18" t="s">
        <v>170</v>
      </c>
      <c r="F135" s="20">
        <v>26000</v>
      </c>
      <c r="G135" s="15">
        <f>VLOOKUP(B135,[1]Sheet1!$B$5:$H$175,7,FALSE)</f>
        <v>20000</v>
      </c>
      <c r="H135" s="16">
        <v>2000</v>
      </c>
      <c r="I135" s="18"/>
      <c r="J135" s="18" t="s">
        <v>396</v>
      </c>
      <c r="K135" s="18" t="s">
        <v>101</v>
      </c>
      <c r="L135" s="18" t="s">
        <v>433</v>
      </c>
      <c r="M135" s="13" t="s">
        <v>42</v>
      </c>
      <c r="N135" s="13" t="s">
        <v>42</v>
      </c>
      <c r="O135" s="33" t="s">
        <v>68</v>
      </c>
    </row>
    <row r="136" s="1" customFormat="1" ht="31.5" customHeight="1" spans="1:15">
      <c r="A136" s="12">
        <v>129</v>
      </c>
      <c r="B136" s="18" t="s">
        <v>434</v>
      </c>
      <c r="C136" s="13" t="s">
        <v>14</v>
      </c>
      <c r="D136" s="18" t="s">
        <v>435</v>
      </c>
      <c r="E136" s="18" t="s">
        <v>436</v>
      </c>
      <c r="F136" s="20">
        <v>1450</v>
      </c>
      <c r="G136" s="15">
        <f>VLOOKUP(B136,[1]Sheet1!$B$5:$H$175,7,FALSE)</f>
        <v>1450</v>
      </c>
      <c r="H136" s="16">
        <v>1385</v>
      </c>
      <c r="I136" s="18"/>
      <c r="J136" s="18" t="s">
        <v>392</v>
      </c>
      <c r="K136" s="18" t="s">
        <v>101</v>
      </c>
      <c r="L136" s="18" t="s">
        <v>48</v>
      </c>
      <c r="M136" s="13" t="s">
        <v>42</v>
      </c>
      <c r="N136" s="18" t="s">
        <v>437</v>
      </c>
      <c r="O136" s="33" t="s">
        <v>68</v>
      </c>
    </row>
    <row r="137" s="1" customFormat="1" ht="31.5" customHeight="1" spans="1:15">
      <c r="A137" s="12">
        <v>130</v>
      </c>
      <c r="B137" s="18" t="s">
        <v>438</v>
      </c>
      <c r="C137" s="13" t="s">
        <v>14</v>
      </c>
      <c r="D137" s="18" t="s">
        <v>439</v>
      </c>
      <c r="E137" s="18" t="s">
        <v>440</v>
      </c>
      <c r="F137" s="20">
        <v>180</v>
      </c>
      <c r="G137" s="15">
        <f>VLOOKUP(B137,[1]Sheet1!$B$5:$H$175,7,FALSE)</f>
        <v>180</v>
      </c>
      <c r="H137" s="16">
        <v>178</v>
      </c>
      <c r="I137" s="18"/>
      <c r="J137" s="18" t="s">
        <v>392</v>
      </c>
      <c r="K137" s="18" t="s">
        <v>101</v>
      </c>
      <c r="L137" s="18" t="s">
        <v>48</v>
      </c>
      <c r="M137" s="13" t="s">
        <v>42</v>
      </c>
      <c r="N137" s="18" t="s">
        <v>437</v>
      </c>
      <c r="O137" s="33" t="s">
        <v>68</v>
      </c>
    </row>
    <row r="138" s="1" customFormat="1" ht="31.5" customHeight="1" spans="1:15">
      <c r="A138" s="12">
        <v>131</v>
      </c>
      <c r="B138" s="18" t="s">
        <v>441</v>
      </c>
      <c r="C138" s="13" t="s">
        <v>14</v>
      </c>
      <c r="D138" s="18" t="s">
        <v>442</v>
      </c>
      <c r="E138" s="18" t="s">
        <v>443</v>
      </c>
      <c r="F138" s="20">
        <v>66</v>
      </c>
      <c r="G138" s="15">
        <f>VLOOKUP(B138,[1]Sheet1!$B$5:$H$175,7,FALSE)</f>
        <v>66</v>
      </c>
      <c r="H138" s="16">
        <v>65</v>
      </c>
      <c r="I138" s="18"/>
      <c r="J138" s="18" t="s">
        <v>444</v>
      </c>
      <c r="K138" s="18" t="s">
        <v>101</v>
      </c>
      <c r="L138" s="18" t="s">
        <v>48</v>
      </c>
      <c r="M138" s="13" t="s">
        <v>42</v>
      </c>
      <c r="N138" s="13" t="s">
        <v>42</v>
      </c>
      <c r="O138" s="33" t="s">
        <v>68</v>
      </c>
    </row>
    <row r="139" s="1" customFormat="1" ht="31.5" customHeight="1" spans="1:15">
      <c r="A139" s="12">
        <v>132</v>
      </c>
      <c r="B139" s="18" t="s">
        <v>372</v>
      </c>
      <c r="C139" s="13" t="s">
        <v>14</v>
      </c>
      <c r="D139" s="18" t="s">
        <v>445</v>
      </c>
      <c r="E139" s="18" t="s">
        <v>374</v>
      </c>
      <c r="F139" s="20">
        <v>127</v>
      </c>
      <c r="G139" s="15">
        <v>127</v>
      </c>
      <c r="H139" s="16">
        <v>0</v>
      </c>
      <c r="I139" s="18"/>
      <c r="J139" s="18" t="s">
        <v>444</v>
      </c>
      <c r="K139" s="18" t="s">
        <v>101</v>
      </c>
      <c r="L139" s="18" t="s">
        <v>48</v>
      </c>
      <c r="M139" s="13" t="s">
        <v>42</v>
      </c>
      <c r="N139" s="13" t="s">
        <v>42</v>
      </c>
      <c r="O139" s="33" t="s">
        <v>68</v>
      </c>
    </row>
    <row r="140" s="1" customFormat="1" ht="31.5" customHeight="1" spans="1:15">
      <c r="A140" s="12">
        <v>133</v>
      </c>
      <c r="B140" s="18" t="s">
        <v>446</v>
      </c>
      <c r="C140" s="13" t="s">
        <v>14</v>
      </c>
      <c r="D140" s="18" t="s">
        <v>447</v>
      </c>
      <c r="E140" s="18" t="s">
        <v>448</v>
      </c>
      <c r="F140" s="20">
        <v>1050</v>
      </c>
      <c r="G140" s="15">
        <f>VLOOKUP(B140,[1]Sheet1!$B$5:$H$175,7,FALSE)</f>
        <v>1050</v>
      </c>
      <c r="H140" s="42">
        <v>0</v>
      </c>
      <c r="I140" s="18"/>
      <c r="J140" s="18" t="s">
        <v>392</v>
      </c>
      <c r="K140" s="18" t="s">
        <v>65</v>
      </c>
      <c r="L140" s="18" t="s">
        <v>48</v>
      </c>
      <c r="M140" s="13" t="s">
        <v>42</v>
      </c>
      <c r="N140" s="13" t="s">
        <v>42</v>
      </c>
      <c r="O140" s="33" t="s">
        <v>68</v>
      </c>
    </row>
    <row r="141" s="1" customFormat="1" ht="31.5" customHeight="1" spans="1:15">
      <c r="A141" s="8" t="s">
        <v>449</v>
      </c>
      <c r="B141" s="9"/>
      <c r="C141" s="9"/>
      <c r="D141" s="9"/>
      <c r="E141" s="43"/>
      <c r="F141" s="11">
        <f>SUM(F142:F176)</f>
        <v>82427.78</v>
      </c>
      <c r="G141" s="11">
        <f t="shared" ref="G141:H141" si="4">SUM(G142:G176)</f>
        <v>14420</v>
      </c>
      <c r="H141" s="11">
        <f t="shared" si="4"/>
        <v>1400</v>
      </c>
      <c r="I141" s="43"/>
      <c r="J141" s="43"/>
      <c r="K141" s="43"/>
      <c r="L141" s="43"/>
      <c r="M141" s="43"/>
      <c r="N141" s="43"/>
      <c r="O141" s="45"/>
    </row>
    <row r="142" s="1" customFormat="1" ht="31.5" customHeight="1" spans="1:15">
      <c r="A142" s="12">
        <v>134</v>
      </c>
      <c r="B142" s="18" t="s">
        <v>450</v>
      </c>
      <c r="C142" s="13" t="s">
        <v>15</v>
      </c>
      <c r="D142" s="18" t="s">
        <v>451</v>
      </c>
      <c r="E142" s="18" t="s">
        <v>452</v>
      </c>
      <c r="F142" s="20">
        <v>5000</v>
      </c>
      <c r="G142" s="15">
        <f>VLOOKUP(B142,[1]Sheet1!$B$5:$H$175,7,FALSE)</f>
        <v>500</v>
      </c>
      <c r="H142" s="20">
        <f>VLOOKUP(B142,[2]项目表!$B$142:$H$176,7,FALSE)</f>
        <v>0</v>
      </c>
      <c r="I142" s="18"/>
      <c r="J142" s="18" t="s">
        <v>80</v>
      </c>
      <c r="K142" s="18" t="s">
        <v>336</v>
      </c>
      <c r="L142" s="18" t="s">
        <v>309</v>
      </c>
      <c r="M142" s="18" t="s">
        <v>453</v>
      </c>
      <c r="N142" s="18" t="s">
        <v>453</v>
      </c>
      <c r="O142" s="18" t="s">
        <v>68</v>
      </c>
    </row>
    <row r="143" s="1" customFormat="1" ht="31.5" customHeight="1" spans="1:15">
      <c r="A143" s="12">
        <v>135</v>
      </c>
      <c r="B143" s="18" t="s">
        <v>454</v>
      </c>
      <c r="C143" s="13" t="s">
        <v>15</v>
      </c>
      <c r="D143" s="18" t="s">
        <v>455</v>
      </c>
      <c r="E143" s="18" t="s">
        <v>452</v>
      </c>
      <c r="F143" s="20">
        <v>5000</v>
      </c>
      <c r="G143" s="15">
        <f>VLOOKUP(B143,[1]Sheet1!$B$5:$H$175,7,FALSE)</f>
        <v>500</v>
      </c>
      <c r="H143" s="20">
        <f>VLOOKUP(B143,[2]项目表!$B$142:$H$176,7,FALSE)</f>
        <v>0</v>
      </c>
      <c r="I143" s="18"/>
      <c r="J143" s="18" t="s">
        <v>80</v>
      </c>
      <c r="K143" s="18" t="s">
        <v>336</v>
      </c>
      <c r="L143" s="18" t="s">
        <v>309</v>
      </c>
      <c r="M143" s="18" t="s">
        <v>453</v>
      </c>
      <c r="N143" s="18" t="s">
        <v>453</v>
      </c>
      <c r="O143" s="18" t="s">
        <v>68</v>
      </c>
    </row>
    <row r="144" s="1" customFormat="1" ht="31.5" customHeight="1" spans="1:15">
      <c r="A144" s="12">
        <v>136</v>
      </c>
      <c r="B144" s="18" t="s">
        <v>456</v>
      </c>
      <c r="C144" s="13" t="s">
        <v>15</v>
      </c>
      <c r="D144" s="18" t="s">
        <v>457</v>
      </c>
      <c r="E144" s="18" t="s">
        <v>458</v>
      </c>
      <c r="F144" s="20">
        <v>2000</v>
      </c>
      <c r="G144" s="15">
        <f>VLOOKUP(B144,[1]Sheet1!$B$5:$H$175,7,FALSE)</f>
        <v>400</v>
      </c>
      <c r="H144" s="20">
        <f>VLOOKUP(B144,[2]项目表!$B$142:$H$176,7,FALSE)</f>
        <v>0</v>
      </c>
      <c r="I144" s="18"/>
      <c r="J144" s="18" t="s">
        <v>80</v>
      </c>
      <c r="K144" s="18" t="s">
        <v>336</v>
      </c>
      <c r="L144" s="18" t="s">
        <v>309</v>
      </c>
      <c r="M144" s="18" t="s">
        <v>453</v>
      </c>
      <c r="N144" s="18" t="s">
        <v>453</v>
      </c>
      <c r="O144" s="18" t="s">
        <v>68</v>
      </c>
    </row>
    <row r="145" s="1" customFormat="1" ht="31.5" customHeight="1" spans="1:15">
      <c r="A145" s="12">
        <v>137</v>
      </c>
      <c r="B145" s="18" t="s">
        <v>459</v>
      </c>
      <c r="C145" s="13" t="s">
        <v>15</v>
      </c>
      <c r="D145" s="18" t="s">
        <v>460</v>
      </c>
      <c r="E145" s="18" t="s">
        <v>461</v>
      </c>
      <c r="F145" s="20">
        <v>4000</v>
      </c>
      <c r="G145" s="15">
        <f>VLOOKUP(B145,[1]Sheet1!$B$5:$H$175,7,FALSE)</f>
        <v>400</v>
      </c>
      <c r="H145" s="20">
        <f>VLOOKUP(B145,[2]项目表!$B$142:$H$176,7,FALSE)</f>
        <v>0</v>
      </c>
      <c r="I145" s="18"/>
      <c r="J145" s="18" t="s">
        <v>80</v>
      </c>
      <c r="K145" s="18" t="s">
        <v>336</v>
      </c>
      <c r="L145" s="18" t="s">
        <v>309</v>
      </c>
      <c r="M145" s="18" t="s">
        <v>453</v>
      </c>
      <c r="N145" s="18" t="s">
        <v>453</v>
      </c>
      <c r="O145" s="18" t="s">
        <v>68</v>
      </c>
    </row>
    <row r="146" s="1" customFormat="1" ht="31.5" customHeight="1" spans="1:15">
      <c r="A146" s="12">
        <v>138</v>
      </c>
      <c r="B146" s="18" t="s">
        <v>462</v>
      </c>
      <c r="C146" s="13" t="s">
        <v>16</v>
      </c>
      <c r="D146" s="18" t="s">
        <v>463</v>
      </c>
      <c r="E146" s="18" t="s">
        <v>452</v>
      </c>
      <c r="F146" s="20">
        <v>2500</v>
      </c>
      <c r="G146" s="15">
        <f>VLOOKUP(B146,[1]Sheet1!$B$5:$H$175,7,FALSE)</f>
        <v>50</v>
      </c>
      <c r="H146" s="20">
        <f>VLOOKUP(B146,[2]项目表!$B$142:$H$176,7,FALSE)</f>
        <v>0</v>
      </c>
      <c r="I146" s="18"/>
      <c r="J146" s="18" t="s">
        <v>80</v>
      </c>
      <c r="K146" s="18" t="s">
        <v>336</v>
      </c>
      <c r="L146" s="18" t="s">
        <v>309</v>
      </c>
      <c r="M146" s="18" t="s">
        <v>453</v>
      </c>
      <c r="N146" s="18" t="s">
        <v>453</v>
      </c>
      <c r="O146" s="18" t="s">
        <v>60</v>
      </c>
    </row>
    <row r="147" s="1" customFormat="1" ht="31.5" customHeight="1" spans="1:15">
      <c r="A147" s="12">
        <v>139</v>
      </c>
      <c r="B147" s="18" t="s">
        <v>464</v>
      </c>
      <c r="C147" s="13" t="s">
        <v>16</v>
      </c>
      <c r="D147" s="18" t="s">
        <v>465</v>
      </c>
      <c r="E147" s="18" t="s">
        <v>466</v>
      </c>
      <c r="F147" s="20">
        <v>400</v>
      </c>
      <c r="G147" s="15">
        <f>VLOOKUP(B147,[1]Sheet1!$B$5:$H$175,7,FALSE)</f>
        <v>250</v>
      </c>
      <c r="H147" s="20">
        <f>VLOOKUP(B147,[2]项目表!$B$142:$H$176,7,FALSE)</f>
        <v>0</v>
      </c>
      <c r="I147" s="18"/>
      <c r="J147" s="18" t="s">
        <v>80</v>
      </c>
      <c r="K147" s="18" t="s">
        <v>336</v>
      </c>
      <c r="L147" s="18" t="s">
        <v>309</v>
      </c>
      <c r="M147" s="18" t="s">
        <v>453</v>
      </c>
      <c r="N147" s="18" t="s">
        <v>453</v>
      </c>
      <c r="O147" s="18" t="s">
        <v>68</v>
      </c>
    </row>
    <row r="148" s="1" customFormat="1" ht="31.5" customHeight="1" spans="1:15">
      <c r="A148" s="12">
        <v>140</v>
      </c>
      <c r="B148" s="18" t="s">
        <v>467</v>
      </c>
      <c r="C148" s="13" t="s">
        <v>16</v>
      </c>
      <c r="D148" s="18" t="s">
        <v>468</v>
      </c>
      <c r="E148" s="18" t="s">
        <v>469</v>
      </c>
      <c r="F148" s="20">
        <v>5000</v>
      </c>
      <c r="G148" s="15">
        <f>VLOOKUP(B148,[1]Sheet1!$B$5:$H$175,7,FALSE)</f>
        <v>100</v>
      </c>
      <c r="H148" s="20">
        <f>VLOOKUP(B148,[2]项目表!$B$142:$H$176,7,FALSE)</f>
        <v>0</v>
      </c>
      <c r="I148" s="18"/>
      <c r="J148" s="18" t="s">
        <v>470</v>
      </c>
      <c r="K148" s="18" t="s">
        <v>336</v>
      </c>
      <c r="L148" s="18" t="s">
        <v>309</v>
      </c>
      <c r="M148" s="18" t="s">
        <v>453</v>
      </c>
      <c r="N148" s="18" t="s">
        <v>453</v>
      </c>
      <c r="O148" s="18" t="s">
        <v>68</v>
      </c>
    </row>
    <row r="149" s="1" customFormat="1" ht="31.5" customHeight="1" spans="1:15">
      <c r="A149" s="12">
        <v>141</v>
      </c>
      <c r="B149" s="18" t="s">
        <v>471</v>
      </c>
      <c r="C149" s="13" t="s">
        <v>16</v>
      </c>
      <c r="D149" s="18" t="s">
        <v>472</v>
      </c>
      <c r="E149" s="18" t="s">
        <v>473</v>
      </c>
      <c r="F149" s="20">
        <v>2000</v>
      </c>
      <c r="G149" s="15">
        <f>VLOOKUP(B149,[1]Sheet1!$B$5:$H$175,7,FALSE)</f>
        <v>800</v>
      </c>
      <c r="H149" s="20">
        <f>VLOOKUP(B149,[2]项目表!$B$142:$H$176,7,FALSE)</f>
        <v>0</v>
      </c>
      <c r="I149" s="18"/>
      <c r="J149" s="18" t="s">
        <v>470</v>
      </c>
      <c r="K149" s="18" t="s">
        <v>336</v>
      </c>
      <c r="L149" s="18" t="s">
        <v>309</v>
      </c>
      <c r="M149" s="18" t="s">
        <v>453</v>
      </c>
      <c r="N149" s="18" t="s">
        <v>453</v>
      </c>
      <c r="O149" s="18" t="s">
        <v>68</v>
      </c>
    </row>
    <row r="150" s="1" customFormat="1" ht="31.5" customHeight="1" spans="1:15">
      <c r="A150" s="12">
        <v>142</v>
      </c>
      <c r="B150" s="18" t="s">
        <v>474</v>
      </c>
      <c r="C150" s="13" t="s">
        <v>16</v>
      </c>
      <c r="D150" s="18" t="s">
        <v>475</v>
      </c>
      <c r="E150" s="18" t="s">
        <v>476</v>
      </c>
      <c r="F150" s="20">
        <v>400</v>
      </c>
      <c r="G150" s="15">
        <f>VLOOKUP(B150,[1]Sheet1!$B$5:$H$175,7,FALSE)</f>
        <v>300</v>
      </c>
      <c r="H150" s="20">
        <f>VLOOKUP(B150,[2]项目表!$B$142:$H$176,7,FALSE)</f>
        <v>0</v>
      </c>
      <c r="I150" s="18"/>
      <c r="J150" s="18" t="s">
        <v>76</v>
      </c>
      <c r="K150" s="18" t="s">
        <v>336</v>
      </c>
      <c r="L150" s="18" t="s">
        <v>477</v>
      </c>
      <c r="M150" s="18" t="s">
        <v>453</v>
      </c>
      <c r="N150" s="18" t="s">
        <v>453</v>
      </c>
      <c r="O150" s="18" t="s">
        <v>68</v>
      </c>
    </row>
    <row r="151" s="1" customFormat="1" ht="31.5" customHeight="1" spans="1:15">
      <c r="A151" s="12">
        <v>143</v>
      </c>
      <c r="B151" s="18" t="s">
        <v>478</v>
      </c>
      <c r="C151" s="13" t="s">
        <v>15</v>
      </c>
      <c r="D151" s="18" t="s">
        <v>479</v>
      </c>
      <c r="E151" s="18" t="s">
        <v>480</v>
      </c>
      <c r="F151" s="20">
        <v>5000</v>
      </c>
      <c r="G151" s="15">
        <f>VLOOKUP(B151,[1]Sheet1!$B$5:$H$175,7,FALSE)</f>
        <v>1200</v>
      </c>
      <c r="H151" s="20">
        <f>VLOOKUP(B151,[2]项目表!$B$142:$H$176,7,FALSE)</f>
        <v>0</v>
      </c>
      <c r="I151" s="18"/>
      <c r="J151" s="18" t="s">
        <v>481</v>
      </c>
      <c r="K151" s="18" t="s">
        <v>336</v>
      </c>
      <c r="L151" s="18" t="s">
        <v>309</v>
      </c>
      <c r="M151" s="18" t="s">
        <v>453</v>
      </c>
      <c r="N151" s="18" t="s">
        <v>453</v>
      </c>
      <c r="O151" s="18" t="s">
        <v>68</v>
      </c>
    </row>
    <row r="152" s="1" customFormat="1" ht="31.5" customHeight="1" spans="1:15">
      <c r="A152" s="12">
        <v>144</v>
      </c>
      <c r="B152" s="18" t="s">
        <v>482</v>
      </c>
      <c r="C152" s="13" t="s">
        <v>15</v>
      </c>
      <c r="D152" s="18" t="s">
        <v>483</v>
      </c>
      <c r="E152" s="18" t="s">
        <v>484</v>
      </c>
      <c r="F152" s="20">
        <v>3000</v>
      </c>
      <c r="G152" s="15">
        <f>VLOOKUP(B152,[1]Sheet1!$B$5:$H$175,7,FALSE)</f>
        <v>500</v>
      </c>
      <c r="H152" s="20">
        <f>VLOOKUP(B152,[2]项目表!$B$142:$H$176,7,FALSE)</f>
        <v>0</v>
      </c>
      <c r="I152" s="18"/>
      <c r="J152" s="18" t="s">
        <v>481</v>
      </c>
      <c r="K152" s="18" t="s">
        <v>336</v>
      </c>
      <c r="L152" s="18" t="s">
        <v>309</v>
      </c>
      <c r="M152" s="18" t="s">
        <v>453</v>
      </c>
      <c r="N152" s="18" t="s">
        <v>453</v>
      </c>
      <c r="O152" s="18" t="s">
        <v>68</v>
      </c>
    </row>
    <row r="153" s="1" customFormat="1" ht="31.5" customHeight="1" spans="1:15">
      <c r="A153" s="12">
        <v>145</v>
      </c>
      <c r="B153" s="18" t="s">
        <v>485</v>
      </c>
      <c r="C153" s="13" t="s">
        <v>16</v>
      </c>
      <c r="D153" s="18" t="s">
        <v>486</v>
      </c>
      <c r="E153" s="18" t="s">
        <v>487</v>
      </c>
      <c r="F153" s="20">
        <v>400</v>
      </c>
      <c r="G153" s="15">
        <f>VLOOKUP(B153,[1]Sheet1!$B$5:$H$175,7,FALSE)</f>
        <v>400</v>
      </c>
      <c r="H153" s="20">
        <f>VLOOKUP(B153,[2]项目表!$B$142:$H$176,7,FALSE)</f>
        <v>0</v>
      </c>
      <c r="I153" s="18"/>
      <c r="J153" s="18" t="s">
        <v>355</v>
      </c>
      <c r="K153" s="18" t="s">
        <v>336</v>
      </c>
      <c r="L153" s="18" t="s">
        <v>66</v>
      </c>
      <c r="M153" s="18" t="s">
        <v>453</v>
      </c>
      <c r="N153" s="18" t="s">
        <v>453</v>
      </c>
      <c r="O153" s="18" t="s">
        <v>68</v>
      </c>
    </row>
    <row r="154" s="1" customFormat="1" ht="31.5" customHeight="1" spans="1:15">
      <c r="A154" s="12">
        <v>146</v>
      </c>
      <c r="B154" s="18" t="s">
        <v>488</v>
      </c>
      <c r="C154" s="13" t="s">
        <v>15</v>
      </c>
      <c r="D154" s="18" t="s">
        <v>489</v>
      </c>
      <c r="E154" s="18" t="s">
        <v>490</v>
      </c>
      <c r="F154" s="20">
        <v>5000</v>
      </c>
      <c r="G154" s="15">
        <f>VLOOKUP(B154,[1]Sheet1!$B$5:$H$175,7,FALSE)</f>
        <v>500</v>
      </c>
      <c r="H154" s="20">
        <f>VLOOKUP(B154,[2]项目表!$B$142:$H$176,7,FALSE)</f>
        <v>0</v>
      </c>
      <c r="I154" s="18"/>
      <c r="J154" s="18" t="s">
        <v>80</v>
      </c>
      <c r="K154" s="18" t="s">
        <v>336</v>
      </c>
      <c r="L154" s="18" t="s">
        <v>309</v>
      </c>
      <c r="M154" s="18" t="s">
        <v>453</v>
      </c>
      <c r="N154" s="18" t="s">
        <v>453</v>
      </c>
      <c r="O154" s="18" t="s">
        <v>68</v>
      </c>
    </row>
    <row r="155" s="1" customFormat="1" ht="31.5" customHeight="1" spans="1:15">
      <c r="A155" s="12">
        <v>147</v>
      </c>
      <c r="B155" s="18" t="s">
        <v>491</v>
      </c>
      <c r="C155" s="13" t="s">
        <v>15</v>
      </c>
      <c r="D155" s="18" t="s">
        <v>492</v>
      </c>
      <c r="E155" s="18" t="s">
        <v>493</v>
      </c>
      <c r="F155" s="20">
        <v>2000</v>
      </c>
      <c r="G155" s="15">
        <f>VLOOKUP(B155,[1]Sheet1!$B$5:$H$175,7,FALSE)</f>
        <v>200</v>
      </c>
      <c r="H155" s="20">
        <f>VLOOKUP(B155,[2]项目表!$B$142:$H$176,7,FALSE)</f>
        <v>0</v>
      </c>
      <c r="I155" s="18"/>
      <c r="J155" s="18" t="s">
        <v>80</v>
      </c>
      <c r="K155" s="18" t="s">
        <v>336</v>
      </c>
      <c r="L155" s="18" t="s">
        <v>309</v>
      </c>
      <c r="M155" s="18" t="s">
        <v>453</v>
      </c>
      <c r="N155" s="18" t="s">
        <v>453</v>
      </c>
      <c r="O155" s="18" t="s">
        <v>60</v>
      </c>
    </row>
    <row r="156" s="1" customFormat="1" ht="31.5" customHeight="1" spans="1:15">
      <c r="A156" s="12">
        <v>148</v>
      </c>
      <c r="B156" s="18" t="s">
        <v>494</v>
      </c>
      <c r="C156" s="13" t="s">
        <v>14</v>
      </c>
      <c r="D156" s="18" t="s">
        <v>495</v>
      </c>
      <c r="E156" s="18" t="s">
        <v>452</v>
      </c>
      <c r="F156" s="20">
        <v>1100</v>
      </c>
      <c r="G156" s="15">
        <f>VLOOKUP(B156,[1]Sheet1!$B$5:$H$175,7,FALSE)</f>
        <v>800</v>
      </c>
      <c r="H156" s="20">
        <f>VLOOKUP(B156,[2]项目表!$B$142:$H$176,7,FALSE)</f>
        <v>0</v>
      </c>
      <c r="I156" s="18"/>
      <c r="J156" s="18" t="s">
        <v>76</v>
      </c>
      <c r="K156" s="18" t="s">
        <v>336</v>
      </c>
      <c r="L156" s="18" t="s">
        <v>309</v>
      </c>
      <c r="M156" s="18" t="s">
        <v>453</v>
      </c>
      <c r="N156" s="18" t="s">
        <v>453</v>
      </c>
      <c r="O156" s="18" t="s">
        <v>68</v>
      </c>
    </row>
    <row r="157" s="1" customFormat="1" ht="31.5" customHeight="1" spans="1:15">
      <c r="A157" s="12">
        <v>149</v>
      </c>
      <c r="B157" s="18" t="s">
        <v>496</v>
      </c>
      <c r="C157" s="18" t="s">
        <v>497</v>
      </c>
      <c r="D157" s="18" t="s">
        <v>498</v>
      </c>
      <c r="E157" s="18" t="s">
        <v>499</v>
      </c>
      <c r="F157" s="20">
        <v>400</v>
      </c>
      <c r="G157" s="15">
        <f>VLOOKUP(B157,[1]Sheet1!$B$5:$H$175,7,FALSE)</f>
        <v>400</v>
      </c>
      <c r="H157" s="20">
        <f>VLOOKUP(B157,[2]项目表!$B$142:$H$176,7,FALSE)</f>
        <v>0</v>
      </c>
      <c r="I157" s="18"/>
      <c r="J157" s="18" t="s">
        <v>500</v>
      </c>
      <c r="K157" s="18" t="s">
        <v>501</v>
      </c>
      <c r="L157" s="18" t="s">
        <v>66</v>
      </c>
      <c r="M157" s="18" t="s">
        <v>453</v>
      </c>
      <c r="N157" s="18" t="s">
        <v>453</v>
      </c>
      <c r="O157" s="18" t="s">
        <v>43</v>
      </c>
    </row>
    <row r="158" s="1" customFormat="1" ht="31.5" customHeight="1" spans="1:15">
      <c r="A158" s="12">
        <v>150</v>
      </c>
      <c r="B158" s="18" t="s">
        <v>502</v>
      </c>
      <c r="C158" s="13" t="s">
        <v>16</v>
      </c>
      <c r="D158" s="18" t="s">
        <v>503</v>
      </c>
      <c r="E158" s="18" t="s">
        <v>504</v>
      </c>
      <c r="F158" s="20">
        <v>4200</v>
      </c>
      <c r="G158" s="15">
        <f>VLOOKUP(B158,[1]Sheet1!$B$5:$H$175,7,FALSE)</f>
        <v>1300</v>
      </c>
      <c r="H158" s="20">
        <f>VLOOKUP(B158,[2]项目表!$B$142:$H$176,7,FALSE)</f>
        <v>0</v>
      </c>
      <c r="I158" s="18"/>
      <c r="J158" s="18" t="s">
        <v>505</v>
      </c>
      <c r="K158" s="18" t="s">
        <v>92</v>
      </c>
      <c r="L158" s="18" t="s">
        <v>66</v>
      </c>
      <c r="M158" s="18" t="s">
        <v>453</v>
      </c>
      <c r="N158" s="18" t="s">
        <v>55</v>
      </c>
      <c r="O158" s="18" t="s">
        <v>43</v>
      </c>
    </row>
    <row r="159" s="1" customFormat="1" ht="31.5" customHeight="1" spans="1:15">
      <c r="A159" s="12">
        <v>151</v>
      </c>
      <c r="B159" s="18" t="s">
        <v>506</v>
      </c>
      <c r="C159" s="13" t="s">
        <v>16</v>
      </c>
      <c r="D159" s="18" t="s">
        <v>507</v>
      </c>
      <c r="E159" s="18" t="s">
        <v>508</v>
      </c>
      <c r="F159" s="20">
        <v>3000</v>
      </c>
      <c r="G159" s="15">
        <f>VLOOKUP(B159,[1]Sheet1!$B$5:$H$175,7,FALSE)</f>
        <v>100</v>
      </c>
      <c r="H159" s="20">
        <f>VLOOKUP(B159,[2]项目表!$B$142:$H$176,7,FALSE)</f>
        <v>0</v>
      </c>
      <c r="I159" s="18"/>
      <c r="J159" s="18" t="s">
        <v>509</v>
      </c>
      <c r="K159" s="18" t="s">
        <v>92</v>
      </c>
      <c r="L159" s="18" t="s">
        <v>66</v>
      </c>
      <c r="M159" s="18" t="s">
        <v>453</v>
      </c>
      <c r="N159" s="18" t="s">
        <v>453</v>
      </c>
      <c r="O159" s="18" t="s">
        <v>43</v>
      </c>
    </row>
    <row r="160" s="1" customFormat="1" ht="31.5" customHeight="1" spans="1:15">
      <c r="A160" s="12">
        <v>152</v>
      </c>
      <c r="B160" s="18" t="s">
        <v>510</v>
      </c>
      <c r="C160" s="13" t="s">
        <v>15</v>
      </c>
      <c r="D160" s="18" t="s">
        <v>511</v>
      </c>
      <c r="E160" s="18" t="s">
        <v>512</v>
      </c>
      <c r="F160" s="20">
        <v>400</v>
      </c>
      <c r="G160" s="15">
        <f>VLOOKUP(B160,[1]Sheet1!$B$5:$H$175,7,FALSE)</f>
        <v>400</v>
      </c>
      <c r="H160" s="20">
        <f>VLOOKUP(B160,[2]项目表!$B$142:$H$176,7,FALSE)</f>
        <v>0</v>
      </c>
      <c r="I160" s="18"/>
      <c r="J160" s="18" t="s">
        <v>346</v>
      </c>
      <c r="K160" s="18" t="s">
        <v>336</v>
      </c>
      <c r="L160" s="18" t="s">
        <v>40</v>
      </c>
      <c r="M160" s="18" t="s">
        <v>453</v>
      </c>
      <c r="N160" s="18" t="s">
        <v>453</v>
      </c>
      <c r="O160" s="18" t="s">
        <v>60</v>
      </c>
    </row>
    <row r="161" s="1" customFormat="1" ht="31.5" customHeight="1" spans="1:15">
      <c r="A161" s="12">
        <v>153</v>
      </c>
      <c r="B161" s="18" t="s">
        <v>513</v>
      </c>
      <c r="C161" s="13" t="s">
        <v>15</v>
      </c>
      <c r="D161" s="18" t="s">
        <v>514</v>
      </c>
      <c r="E161" s="18" t="s">
        <v>452</v>
      </c>
      <c r="F161" s="20">
        <v>3500</v>
      </c>
      <c r="G161" s="15">
        <f>VLOOKUP(B161,[1]Sheet1!$B$5:$H$175,7,FALSE)</f>
        <v>1000</v>
      </c>
      <c r="H161" s="20">
        <f>VLOOKUP(B161,[2]项目表!$B$142:$H$176,7,FALSE)</f>
        <v>0</v>
      </c>
      <c r="I161" s="18"/>
      <c r="J161" s="18" t="s">
        <v>515</v>
      </c>
      <c r="K161" s="18" t="s">
        <v>262</v>
      </c>
      <c r="L161" s="18" t="s">
        <v>66</v>
      </c>
      <c r="M161" s="18" t="s">
        <v>453</v>
      </c>
      <c r="N161" s="18" t="s">
        <v>453</v>
      </c>
      <c r="O161" s="18" t="s">
        <v>43</v>
      </c>
    </row>
    <row r="162" s="1" customFormat="1" ht="31.5" customHeight="1" spans="1:15">
      <c r="A162" s="12">
        <v>154</v>
      </c>
      <c r="B162" s="18" t="s">
        <v>516</v>
      </c>
      <c r="C162" s="13" t="s">
        <v>16</v>
      </c>
      <c r="D162" s="18" t="s">
        <v>517</v>
      </c>
      <c r="E162" s="18" t="s">
        <v>518</v>
      </c>
      <c r="F162" s="20">
        <v>400</v>
      </c>
      <c r="G162" s="15">
        <f>VLOOKUP(B162,[1]Sheet1!$B$5:$H$175,7,FALSE)</f>
        <v>400</v>
      </c>
      <c r="H162" s="20">
        <f>VLOOKUP(B162,[2]项目表!$B$142:$H$176,7,FALSE)</f>
        <v>0</v>
      </c>
      <c r="I162" s="18"/>
      <c r="J162" s="18" t="s">
        <v>519</v>
      </c>
      <c r="K162" s="18" t="s">
        <v>336</v>
      </c>
      <c r="L162" s="18" t="s">
        <v>66</v>
      </c>
      <c r="M162" s="18" t="s">
        <v>453</v>
      </c>
      <c r="N162" s="18" t="s">
        <v>453</v>
      </c>
      <c r="O162" s="18" t="s">
        <v>68</v>
      </c>
    </row>
    <row r="163" s="1" customFormat="1" ht="31.5" customHeight="1" spans="1:15">
      <c r="A163" s="12">
        <v>155</v>
      </c>
      <c r="B163" s="18" t="s">
        <v>520</v>
      </c>
      <c r="C163" s="18" t="s">
        <v>18</v>
      </c>
      <c r="D163" s="18" t="s">
        <v>521</v>
      </c>
      <c r="E163" s="18" t="s">
        <v>522</v>
      </c>
      <c r="F163" s="20">
        <v>2000</v>
      </c>
      <c r="G163" s="15">
        <f>VLOOKUP(B163,[1]Sheet1!$B$5:$H$175,7,FALSE)</f>
        <v>500</v>
      </c>
      <c r="H163" s="20">
        <f>VLOOKUP(B163,[2]项目表!$B$142:$H$176,7,FALSE)</f>
        <v>300</v>
      </c>
      <c r="I163" s="18"/>
      <c r="J163" s="18" t="s">
        <v>249</v>
      </c>
      <c r="K163" s="18"/>
      <c r="L163" s="18" t="s">
        <v>106</v>
      </c>
      <c r="M163" s="13" t="s">
        <v>42</v>
      </c>
      <c r="N163" s="13" t="s">
        <v>42</v>
      </c>
      <c r="O163" s="18" t="s">
        <v>68</v>
      </c>
    </row>
    <row r="164" s="1" customFormat="1" ht="31.5" customHeight="1" spans="1:15">
      <c r="A164" s="12">
        <v>156</v>
      </c>
      <c r="B164" s="18" t="s">
        <v>523</v>
      </c>
      <c r="C164" s="13" t="s">
        <v>15</v>
      </c>
      <c r="D164" s="18" t="s">
        <v>524</v>
      </c>
      <c r="E164" s="18" t="s">
        <v>452</v>
      </c>
      <c r="F164" s="20">
        <v>2000</v>
      </c>
      <c r="G164" s="15">
        <f>VLOOKUP(B164,[1]Sheet1!$B$5:$H$175,7,FALSE)</f>
        <v>450</v>
      </c>
      <c r="H164" s="20">
        <f>VLOOKUP(B164,[2]项目表!$B$142:$H$176,7,FALSE)</f>
        <v>0</v>
      </c>
      <c r="I164" s="18"/>
      <c r="J164" s="18" t="s">
        <v>80</v>
      </c>
      <c r="K164" s="18"/>
      <c r="L164" s="18" t="s">
        <v>40</v>
      </c>
      <c r="M164" s="13" t="s">
        <v>42</v>
      </c>
      <c r="N164" s="13" t="s">
        <v>42</v>
      </c>
      <c r="O164" s="18" t="s">
        <v>68</v>
      </c>
    </row>
    <row r="165" s="1" customFormat="1" ht="31.5" customHeight="1" spans="1:15">
      <c r="A165" s="12">
        <v>157</v>
      </c>
      <c r="B165" s="18" t="s">
        <v>525</v>
      </c>
      <c r="C165" s="13" t="s">
        <v>15</v>
      </c>
      <c r="D165" s="18" t="s">
        <v>526</v>
      </c>
      <c r="E165" s="18" t="s">
        <v>527</v>
      </c>
      <c r="F165" s="20">
        <v>400</v>
      </c>
      <c r="G165" s="15">
        <f>VLOOKUP(B165,[1]Sheet1!$B$5:$H$175,7,FALSE)</f>
        <v>340</v>
      </c>
      <c r="H165" s="20">
        <f>VLOOKUP(B165,[2]项目表!$B$142:$H$176,7,FALSE)</f>
        <v>100</v>
      </c>
      <c r="I165" s="18"/>
      <c r="J165" s="18" t="s">
        <v>355</v>
      </c>
      <c r="K165" s="18"/>
      <c r="L165" s="18" t="s">
        <v>106</v>
      </c>
      <c r="M165" s="13" t="s">
        <v>42</v>
      </c>
      <c r="N165" s="13" t="s">
        <v>42</v>
      </c>
      <c r="O165" s="18" t="s">
        <v>68</v>
      </c>
    </row>
    <row r="166" s="1" customFormat="1" ht="31.5" customHeight="1" spans="1:15">
      <c r="A166" s="12">
        <v>158</v>
      </c>
      <c r="B166" s="18" t="s">
        <v>528</v>
      </c>
      <c r="C166" s="13" t="s">
        <v>16</v>
      </c>
      <c r="D166" s="18" t="s">
        <v>529</v>
      </c>
      <c r="E166" s="18" t="s">
        <v>512</v>
      </c>
      <c r="F166" s="20">
        <v>390</v>
      </c>
      <c r="G166" s="15">
        <f>VLOOKUP(B166,[1]Sheet1!$B$5:$H$175,7,FALSE)</f>
        <v>130</v>
      </c>
      <c r="H166" s="20">
        <f>VLOOKUP(B166,[2]项目表!$B$142:$H$176,7,FALSE)</f>
        <v>0</v>
      </c>
      <c r="I166" s="18"/>
      <c r="J166" s="18" t="s">
        <v>76</v>
      </c>
      <c r="K166" s="18"/>
      <c r="L166" s="18" t="s">
        <v>40</v>
      </c>
      <c r="M166" s="13" t="s">
        <v>42</v>
      </c>
      <c r="N166" s="13" t="s">
        <v>42</v>
      </c>
      <c r="O166" s="18" t="s">
        <v>68</v>
      </c>
    </row>
    <row r="167" s="1" customFormat="1" ht="31.5" customHeight="1" spans="1:15">
      <c r="A167" s="12">
        <v>159</v>
      </c>
      <c r="B167" s="18" t="s">
        <v>530</v>
      </c>
      <c r="C167" s="13" t="s">
        <v>16</v>
      </c>
      <c r="D167" s="18" t="s">
        <v>531</v>
      </c>
      <c r="E167" s="18" t="s">
        <v>532</v>
      </c>
      <c r="F167" s="20">
        <v>3500</v>
      </c>
      <c r="G167" s="15">
        <v>200</v>
      </c>
      <c r="H167" s="20">
        <f>VLOOKUP(B167,[2]项目表!$B$142:$H$176,7,FALSE)</f>
        <v>0</v>
      </c>
      <c r="I167" s="18"/>
      <c r="J167" s="18" t="s">
        <v>80</v>
      </c>
      <c r="K167" s="18"/>
      <c r="L167" s="18" t="s">
        <v>40</v>
      </c>
      <c r="M167" s="13" t="s">
        <v>42</v>
      </c>
      <c r="N167" s="13" t="s">
        <v>42</v>
      </c>
      <c r="O167" s="18" t="s">
        <v>60</v>
      </c>
    </row>
    <row r="168" s="1" customFormat="1" ht="31.5" customHeight="1" spans="1:15">
      <c r="A168" s="12">
        <v>160</v>
      </c>
      <c r="B168" s="18" t="s">
        <v>533</v>
      </c>
      <c r="C168" s="13" t="s">
        <v>14</v>
      </c>
      <c r="D168" s="18" t="s">
        <v>534</v>
      </c>
      <c r="E168" s="18" t="s">
        <v>512</v>
      </c>
      <c r="F168" s="20">
        <v>520</v>
      </c>
      <c r="G168" s="15">
        <v>50</v>
      </c>
      <c r="H168" s="20">
        <f>VLOOKUP(B168,[2]项目表!$B$142:$H$176,7,FALSE)</f>
        <v>0</v>
      </c>
      <c r="I168" s="18"/>
      <c r="J168" s="18" t="s">
        <v>535</v>
      </c>
      <c r="K168" s="18"/>
      <c r="L168" s="18" t="s">
        <v>40</v>
      </c>
      <c r="M168" s="13" t="s">
        <v>42</v>
      </c>
      <c r="N168" s="13" t="s">
        <v>42</v>
      </c>
      <c r="O168" s="18" t="s">
        <v>68</v>
      </c>
    </row>
    <row r="169" s="1" customFormat="1" ht="31.5" customHeight="1" spans="1:15">
      <c r="A169" s="12">
        <v>161</v>
      </c>
      <c r="B169" s="18" t="s">
        <v>536</v>
      </c>
      <c r="C169" s="13" t="s">
        <v>14</v>
      </c>
      <c r="D169" s="18" t="s">
        <v>537</v>
      </c>
      <c r="E169" s="18" t="s">
        <v>512</v>
      </c>
      <c r="F169" s="20">
        <v>850</v>
      </c>
      <c r="G169" s="15">
        <v>50</v>
      </c>
      <c r="H169" s="20">
        <f>VLOOKUP(B169,[2]项目表!$B$142:$H$176,7,FALSE)</f>
        <v>0</v>
      </c>
      <c r="I169" s="18"/>
      <c r="J169" s="18" t="s">
        <v>535</v>
      </c>
      <c r="K169" s="18"/>
      <c r="L169" s="18" t="s">
        <v>40</v>
      </c>
      <c r="M169" s="13" t="s">
        <v>42</v>
      </c>
      <c r="N169" s="13" t="s">
        <v>42</v>
      </c>
      <c r="O169" s="18" t="s">
        <v>68</v>
      </c>
    </row>
    <row r="170" s="1" customFormat="1" ht="31.5" customHeight="1" spans="1:15">
      <c r="A170" s="12">
        <v>162</v>
      </c>
      <c r="B170" s="18" t="s">
        <v>538</v>
      </c>
      <c r="C170" s="13" t="s">
        <v>14</v>
      </c>
      <c r="D170" s="18" t="s">
        <v>539</v>
      </c>
      <c r="E170" s="18" t="s">
        <v>540</v>
      </c>
      <c r="F170" s="20">
        <v>2000</v>
      </c>
      <c r="G170" s="15">
        <v>100</v>
      </c>
      <c r="H170" s="20">
        <f>VLOOKUP(B170,[2]项目表!$B$142:$H$176,7,FALSE)</f>
        <v>0</v>
      </c>
      <c r="I170" s="18"/>
      <c r="J170" s="18" t="s">
        <v>154</v>
      </c>
      <c r="K170" s="18"/>
      <c r="L170" s="18" t="s">
        <v>40</v>
      </c>
      <c r="M170" s="13" t="s">
        <v>42</v>
      </c>
      <c r="N170" s="13" t="s">
        <v>42</v>
      </c>
      <c r="O170" s="18" t="s">
        <v>68</v>
      </c>
    </row>
    <row r="171" s="1" customFormat="1" ht="31.5" customHeight="1" spans="1:15">
      <c r="A171" s="12">
        <v>163</v>
      </c>
      <c r="B171" s="18" t="s">
        <v>541</v>
      </c>
      <c r="C171" s="13" t="s">
        <v>14</v>
      </c>
      <c r="D171" s="18" t="s">
        <v>542</v>
      </c>
      <c r="E171" s="18" t="s">
        <v>512</v>
      </c>
      <c r="F171" s="20">
        <v>4000</v>
      </c>
      <c r="G171" s="15">
        <v>200</v>
      </c>
      <c r="H171" s="20">
        <f>VLOOKUP(B171,[2]项目表!$B$142:$H$176,7,FALSE)</f>
        <v>0</v>
      </c>
      <c r="I171" s="18"/>
      <c r="J171" s="18" t="s">
        <v>154</v>
      </c>
      <c r="K171" s="18"/>
      <c r="L171" s="18" t="s">
        <v>40</v>
      </c>
      <c r="M171" s="13" t="s">
        <v>42</v>
      </c>
      <c r="N171" s="13" t="s">
        <v>42</v>
      </c>
      <c r="O171" s="18" t="s">
        <v>68</v>
      </c>
    </row>
    <row r="172" s="1" customFormat="1" ht="31.5" customHeight="1" spans="1:15">
      <c r="A172" s="12">
        <v>164</v>
      </c>
      <c r="B172" s="18" t="s">
        <v>543</v>
      </c>
      <c r="C172" s="13" t="s">
        <v>14</v>
      </c>
      <c r="D172" s="18" t="s">
        <v>544</v>
      </c>
      <c r="E172" s="18" t="s">
        <v>545</v>
      </c>
      <c r="F172" s="20">
        <v>3000</v>
      </c>
      <c r="G172" s="15">
        <f>VLOOKUP(B172,[1]Sheet1!$B$5:$H$175,7,FALSE)</f>
        <v>300</v>
      </c>
      <c r="H172" s="20">
        <f>VLOOKUP(B172,[2]项目表!$B$142:$H$176,7,FALSE)</f>
        <v>0</v>
      </c>
      <c r="I172" s="18"/>
      <c r="J172" s="18" t="s">
        <v>161</v>
      </c>
      <c r="K172" s="18"/>
      <c r="L172" s="18" t="s">
        <v>40</v>
      </c>
      <c r="M172" s="13" t="s">
        <v>42</v>
      </c>
      <c r="N172" s="13" t="s">
        <v>42</v>
      </c>
      <c r="O172" s="18" t="s">
        <v>68</v>
      </c>
    </row>
    <row r="173" s="1" customFormat="1" ht="31.5" customHeight="1" spans="1:15">
      <c r="A173" s="12">
        <v>165</v>
      </c>
      <c r="B173" s="18" t="s">
        <v>546</v>
      </c>
      <c r="C173" s="13" t="s">
        <v>14</v>
      </c>
      <c r="D173" s="18" t="s">
        <v>547</v>
      </c>
      <c r="E173" s="18" t="s">
        <v>512</v>
      </c>
      <c r="F173" s="20">
        <v>2500</v>
      </c>
      <c r="G173" s="15">
        <f>VLOOKUP(B173,[1]Sheet1!$B$5:$H$175,7,FALSE)</f>
        <v>400</v>
      </c>
      <c r="H173" s="20">
        <f>VLOOKUP(B173,[2]项目表!$B$142:$H$176,7,FALSE)</f>
        <v>0</v>
      </c>
      <c r="I173" s="18"/>
      <c r="J173" s="18" t="s">
        <v>548</v>
      </c>
      <c r="K173" s="18"/>
      <c r="L173" s="18" t="s">
        <v>40</v>
      </c>
      <c r="M173" s="13" t="s">
        <v>42</v>
      </c>
      <c r="N173" s="13" t="s">
        <v>42</v>
      </c>
      <c r="O173" s="18" t="s">
        <v>68</v>
      </c>
    </row>
    <row r="174" s="1" customFormat="1" ht="31.5" customHeight="1" spans="1:15">
      <c r="A174" s="12">
        <v>166</v>
      </c>
      <c r="B174" s="18" t="s">
        <v>549</v>
      </c>
      <c r="C174" s="13" t="s">
        <v>14</v>
      </c>
      <c r="D174" s="18" t="s">
        <v>550</v>
      </c>
      <c r="E174" s="18" t="s">
        <v>512</v>
      </c>
      <c r="F174" s="20">
        <v>374</v>
      </c>
      <c r="G174" s="15">
        <v>200</v>
      </c>
      <c r="H174" s="20">
        <f>VLOOKUP(B174,[2]项目表!$B$142:$H$176,7,FALSE)</f>
        <v>200</v>
      </c>
      <c r="I174" s="18"/>
      <c r="J174" s="18" t="s">
        <v>551</v>
      </c>
      <c r="K174" s="18"/>
      <c r="L174" s="18" t="s">
        <v>106</v>
      </c>
      <c r="M174" s="13" t="s">
        <v>42</v>
      </c>
      <c r="N174" s="13" t="s">
        <v>42</v>
      </c>
      <c r="O174" s="18" t="s">
        <v>43</v>
      </c>
    </row>
    <row r="175" s="1" customFormat="1" ht="31.5" customHeight="1" spans="1:15">
      <c r="A175" s="12">
        <v>167</v>
      </c>
      <c r="B175" s="18" t="s">
        <v>552</v>
      </c>
      <c r="C175" s="13" t="s">
        <v>16</v>
      </c>
      <c r="D175" s="18" t="s">
        <v>553</v>
      </c>
      <c r="E175" s="18" t="s">
        <v>512</v>
      </c>
      <c r="F175" s="20">
        <v>4170.95</v>
      </c>
      <c r="G175" s="15">
        <v>200</v>
      </c>
      <c r="H175" s="20">
        <f>VLOOKUP(B175,[2]项目表!$B$142:$H$176,7,FALSE)</f>
        <v>0</v>
      </c>
      <c r="I175" s="18"/>
      <c r="J175" s="18" t="s">
        <v>80</v>
      </c>
      <c r="K175" s="18"/>
      <c r="L175" s="18" t="s">
        <v>40</v>
      </c>
      <c r="M175" s="13" t="s">
        <v>42</v>
      </c>
      <c r="N175" s="13" t="s">
        <v>42</v>
      </c>
      <c r="O175" s="18" t="s">
        <v>68</v>
      </c>
    </row>
    <row r="176" s="1" customFormat="1" ht="36.75" customHeight="1" spans="1:15">
      <c r="A176" s="12">
        <v>168</v>
      </c>
      <c r="B176" s="18" t="s">
        <v>554</v>
      </c>
      <c r="C176" s="13" t="s">
        <v>15</v>
      </c>
      <c r="D176" s="18" t="s">
        <v>555</v>
      </c>
      <c r="E176" s="18"/>
      <c r="F176" s="20">
        <v>2022.83</v>
      </c>
      <c r="G176" s="15">
        <v>800</v>
      </c>
      <c r="H176" s="20">
        <f>VLOOKUP(B176,[2]项目表!$B$142:$H$176,7,FALSE)</f>
        <v>800</v>
      </c>
      <c r="I176" s="18"/>
      <c r="J176" s="18" t="s">
        <v>556</v>
      </c>
      <c r="K176" s="18"/>
      <c r="L176" s="18" t="s">
        <v>66</v>
      </c>
      <c r="M176" s="18" t="s">
        <v>453</v>
      </c>
      <c r="N176" s="18" t="s">
        <v>453</v>
      </c>
      <c r="O176" s="18" t="s">
        <v>43</v>
      </c>
    </row>
    <row r="177" s="1" customFormat="1" ht="31.5" customHeight="1" spans="1:15">
      <c r="A177" s="8" t="s">
        <v>557</v>
      </c>
      <c r="B177" s="9"/>
      <c r="C177" s="9"/>
      <c r="D177" s="9"/>
      <c r="E177" s="10"/>
      <c r="F177" s="44">
        <f>SUM(F178:F193)</f>
        <v>1900249</v>
      </c>
      <c r="G177" s="44">
        <f t="shared" ref="G177:H177" si="5">SUM(G178:G193)</f>
        <v>37403.41</v>
      </c>
      <c r="H177" s="44">
        <f t="shared" si="5"/>
        <v>3000</v>
      </c>
      <c r="I177" s="43"/>
      <c r="J177" s="43"/>
      <c r="K177" s="43"/>
      <c r="L177" s="43"/>
      <c r="M177" s="43"/>
      <c r="N177" s="43"/>
      <c r="O177" s="43"/>
    </row>
    <row r="178" s="1" customFormat="1" ht="31.5" customHeight="1" spans="1:15">
      <c r="A178" s="12">
        <v>169</v>
      </c>
      <c r="B178" s="18" t="s">
        <v>558</v>
      </c>
      <c r="C178" s="18" t="s">
        <v>16</v>
      </c>
      <c r="D178" s="18" t="s">
        <v>559</v>
      </c>
      <c r="E178" s="18"/>
      <c r="F178" s="18">
        <v>27800</v>
      </c>
      <c r="G178" s="18">
        <v>6000</v>
      </c>
      <c r="H178" s="20">
        <v>3000</v>
      </c>
      <c r="I178" s="18">
        <v>5000</v>
      </c>
      <c r="J178" s="18" t="s">
        <v>560</v>
      </c>
      <c r="K178" s="18"/>
      <c r="L178" s="18" t="s">
        <v>561</v>
      </c>
      <c r="M178" s="18" t="s">
        <v>453</v>
      </c>
      <c r="N178" s="18" t="s">
        <v>453</v>
      </c>
      <c r="O178" s="18" t="s">
        <v>68</v>
      </c>
    </row>
    <row r="179" s="1" customFormat="1" ht="31.5" customHeight="1" spans="1:15">
      <c r="A179" s="12">
        <v>170</v>
      </c>
      <c r="B179" s="18" t="s">
        <v>562</v>
      </c>
      <c r="C179" s="13" t="s">
        <v>16</v>
      </c>
      <c r="D179" s="18" t="s">
        <v>563</v>
      </c>
      <c r="E179" s="18" t="s">
        <v>564</v>
      </c>
      <c r="F179" s="20">
        <v>205764</v>
      </c>
      <c r="G179" s="15">
        <f>VLOOKUP(B179,[1]Sheet1!$B$5:$H$175,7,FALSE)</f>
        <v>31403.41</v>
      </c>
      <c r="H179" s="20">
        <v>0</v>
      </c>
      <c r="I179" s="18"/>
      <c r="J179" s="18" t="s">
        <v>565</v>
      </c>
      <c r="K179" s="18"/>
      <c r="L179" s="18" t="s">
        <v>40</v>
      </c>
      <c r="M179" s="13" t="s">
        <v>42</v>
      </c>
      <c r="N179" s="13" t="s">
        <v>42</v>
      </c>
      <c r="O179" s="18" t="s">
        <v>68</v>
      </c>
    </row>
    <row r="180" s="1" customFormat="1" ht="31.5" customHeight="1" spans="1:15">
      <c r="A180" s="12">
        <v>171</v>
      </c>
      <c r="B180" s="18" t="s">
        <v>566</v>
      </c>
      <c r="C180" s="13" t="s">
        <v>16</v>
      </c>
      <c r="D180" s="13" t="s">
        <v>567</v>
      </c>
      <c r="E180" s="18"/>
      <c r="F180" s="18">
        <v>50246</v>
      </c>
      <c r="G180" s="20">
        <v>0</v>
      </c>
      <c r="H180" s="20">
        <v>0</v>
      </c>
      <c r="I180" s="18">
        <v>18000</v>
      </c>
      <c r="J180" s="18" t="s">
        <v>568</v>
      </c>
      <c r="K180" s="18"/>
      <c r="L180" s="18" t="s">
        <v>561</v>
      </c>
      <c r="M180" s="13" t="s">
        <v>42</v>
      </c>
      <c r="N180" s="13" t="s">
        <v>42</v>
      </c>
      <c r="O180" s="18" t="s">
        <v>68</v>
      </c>
    </row>
    <row r="181" s="1" customFormat="1" ht="31.5" customHeight="1" spans="1:15">
      <c r="A181" s="12">
        <v>172</v>
      </c>
      <c r="B181" s="18" t="s">
        <v>569</v>
      </c>
      <c r="C181" s="13" t="s">
        <v>15</v>
      </c>
      <c r="D181" s="18" t="s">
        <v>570</v>
      </c>
      <c r="E181" s="18" t="s">
        <v>564</v>
      </c>
      <c r="F181" s="20">
        <v>51800</v>
      </c>
      <c r="G181" s="15">
        <v>0</v>
      </c>
      <c r="H181" s="20">
        <v>0</v>
      </c>
      <c r="I181" s="18"/>
      <c r="J181" s="18" t="s">
        <v>571</v>
      </c>
      <c r="K181" s="18"/>
      <c r="L181" s="18" t="s">
        <v>40</v>
      </c>
      <c r="M181" s="13" t="s">
        <v>42</v>
      </c>
      <c r="N181" s="13" t="s">
        <v>42</v>
      </c>
      <c r="O181" s="18" t="s">
        <v>60</v>
      </c>
    </row>
    <row r="182" s="1" customFormat="1" ht="31.5" customHeight="1" spans="1:15">
      <c r="A182" s="12">
        <v>173</v>
      </c>
      <c r="B182" s="18" t="s">
        <v>572</v>
      </c>
      <c r="C182" s="18" t="s">
        <v>14</v>
      </c>
      <c r="D182" s="18" t="s">
        <v>573</v>
      </c>
      <c r="E182" s="18"/>
      <c r="F182" s="18">
        <v>124600</v>
      </c>
      <c r="G182" s="20">
        <v>0</v>
      </c>
      <c r="H182" s="20">
        <v>0</v>
      </c>
      <c r="I182" s="18">
        <v>25000</v>
      </c>
      <c r="J182" s="18" t="s">
        <v>574</v>
      </c>
      <c r="K182" s="18"/>
      <c r="L182" s="18" t="s">
        <v>40</v>
      </c>
      <c r="M182" s="13" t="s">
        <v>42</v>
      </c>
      <c r="N182" s="13" t="s">
        <v>42</v>
      </c>
      <c r="O182" s="18" t="s">
        <v>60</v>
      </c>
    </row>
    <row r="183" s="1" customFormat="1" ht="31.5" customHeight="1" spans="1:15">
      <c r="A183" s="12">
        <v>174</v>
      </c>
      <c r="B183" s="18" t="s">
        <v>575</v>
      </c>
      <c r="C183" s="13" t="s">
        <v>16</v>
      </c>
      <c r="D183" s="18" t="s">
        <v>576</v>
      </c>
      <c r="E183" s="18"/>
      <c r="F183" s="18">
        <v>193287</v>
      </c>
      <c r="G183" s="20">
        <v>0</v>
      </c>
      <c r="H183" s="20">
        <v>0</v>
      </c>
      <c r="I183" s="18">
        <v>62945</v>
      </c>
      <c r="J183" s="18" t="s">
        <v>574</v>
      </c>
      <c r="K183" s="18"/>
      <c r="L183" s="18" t="s">
        <v>40</v>
      </c>
      <c r="M183" s="13" t="s">
        <v>42</v>
      </c>
      <c r="N183" s="13" t="s">
        <v>42</v>
      </c>
      <c r="O183" s="18" t="s">
        <v>60</v>
      </c>
    </row>
    <row r="184" s="1" customFormat="1" ht="31.5" customHeight="1" spans="1:15">
      <c r="A184" s="12">
        <v>175</v>
      </c>
      <c r="B184" s="18" t="s">
        <v>577</v>
      </c>
      <c r="C184" s="18" t="s">
        <v>14</v>
      </c>
      <c r="D184" s="18" t="s">
        <v>578</v>
      </c>
      <c r="E184" s="18"/>
      <c r="F184" s="18">
        <v>61186</v>
      </c>
      <c r="G184" s="20">
        <v>0</v>
      </c>
      <c r="H184" s="20">
        <v>0</v>
      </c>
      <c r="I184" s="18">
        <v>30093</v>
      </c>
      <c r="J184" s="18" t="s">
        <v>574</v>
      </c>
      <c r="K184" s="18"/>
      <c r="L184" s="18" t="s">
        <v>40</v>
      </c>
      <c r="M184" s="13" t="s">
        <v>42</v>
      </c>
      <c r="N184" s="13" t="s">
        <v>42</v>
      </c>
      <c r="O184" s="18" t="s">
        <v>60</v>
      </c>
    </row>
    <row r="185" s="1" customFormat="1" ht="31.5" customHeight="1" spans="1:15">
      <c r="A185" s="12">
        <v>176</v>
      </c>
      <c r="B185" s="18" t="s">
        <v>579</v>
      </c>
      <c r="C185" s="18" t="s">
        <v>15</v>
      </c>
      <c r="D185" s="18" t="s">
        <v>580</v>
      </c>
      <c r="E185" s="18"/>
      <c r="F185" s="18">
        <v>108947</v>
      </c>
      <c r="G185" s="20">
        <v>0</v>
      </c>
      <c r="H185" s="20">
        <v>0</v>
      </c>
      <c r="I185" s="18">
        <v>31884</v>
      </c>
      <c r="J185" s="18" t="s">
        <v>574</v>
      </c>
      <c r="K185" s="18"/>
      <c r="L185" s="18" t="s">
        <v>40</v>
      </c>
      <c r="M185" s="13" t="s">
        <v>42</v>
      </c>
      <c r="N185" s="13" t="s">
        <v>42</v>
      </c>
      <c r="O185" s="18" t="s">
        <v>60</v>
      </c>
    </row>
    <row r="186" s="1" customFormat="1" ht="31.5" customHeight="1" spans="1:15">
      <c r="A186" s="12">
        <v>177</v>
      </c>
      <c r="B186" s="18" t="s">
        <v>581</v>
      </c>
      <c r="C186" s="18" t="s">
        <v>15</v>
      </c>
      <c r="D186" s="18" t="s">
        <v>582</v>
      </c>
      <c r="E186" s="18"/>
      <c r="F186" s="18">
        <v>36720</v>
      </c>
      <c r="G186" s="20">
        <v>0</v>
      </c>
      <c r="H186" s="20">
        <v>0</v>
      </c>
      <c r="I186" s="18">
        <v>12583</v>
      </c>
      <c r="J186" s="18" t="s">
        <v>574</v>
      </c>
      <c r="K186" s="18"/>
      <c r="L186" s="18" t="s">
        <v>40</v>
      </c>
      <c r="M186" s="13" t="s">
        <v>42</v>
      </c>
      <c r="N186" s="13" t="s">
        <v>42</v>
      </c>
      <c r="O186" s="18" t="s">
        <v>60</v>
      </c>
    </row>
    <row r="187" s="1" customFormat="1" ht="31.5" customHeight="1" spans="1:15">
      <c r="A187" s="12">
        <v>178</v>
      </c>
      <c r="B187" s="18" t="s">
        <v>583</v>
      </c>
      <c r="C187" s="18" t="s">
        <v>15</v>
      </c>
      <c r="D187" s="18" t="s">
        <v>584</v>
      </c>
      <c r="E187" s="18"/>
      <c r="F187" s="18">
        <v>62520</v>
      </c>
      <c r="G187" s="20">
        <v>0</v>
      </c>
      <c r="H187" s="20">
        <v>0</v>
      </c>
      <c r="I187" s="18">
        <v>31500</v>
      </c>
      <c r="J187" s="18" t="s">
        <v>574</v>
      </c>
      <c r="K187" s="18"/>
      <c r="L187" s="18" t="s">
        <v>40</v>
      </c>
      <c r="M187" s="13" t="s">
        <v>42</v>
      </c>
      <c r="N187" s="13" t="s">
        <v>42</v>
      </c>
      <c r="O187" s="18" t="s">
        <v>60</v>
      </c>
    </row>
    <row r="188" s="1" customFormat="1" ht="31.5" customHeight="1" spans="1:15">
      <c r="A188" s="12">
        <v>179</v>
      </c>
      <c r="B188" s="18" t="s">
        <v>585</v>
      </c>
      <c r="C188" s="18" t="s">
        <v>16</v>
      </c>
      <c r="D188" s="18" t="s">
        <v>586</v>
      </c>
      <c r="E188" s="18"/>
      <c r="F188" s="18">
        <v>133379</v>
      </c>
      <c r="G188" s="20">
        <v>0</v>
      </c>
      <c r="H188" s="20">
        <v>0</v>
      </c>
      <c r="I188" s="18">
        <v>26200</v>
      </c>
      <c r="J188" s="18" t="s">
        <v>574</v>
      </c>
      <c r="K188" s="18"/>
      <c r="L188" s="18" t="s">
        <v>40</v>
      </c>
      <c r="M188" s="13" t="s">
        <v>42</v>
      </c>
      <c r="N188" s="13" t="s">
        <v>42</v>
      </c>
      <c r="O188" s="18" t="s">
        <v>60</v>
      </c>
    </row>
    <row r="189" s="1" customFormat="1" ht="31.5" customHeight="1" spans="1:15">
      <c r="A189" s="12">
        <v>180</v>
      </c>
      <c r="B189" s="18" t="s">
        <v>587</v>
      </c>
      <c r="C189" s="18" t="s">
        <v>15</v>
      </c>
      <c r="D189" s="18" t="s">
        <v>588</v>
      </c>
      <c r="E189" s="18"/>
      <c r="F189" s="18">
        <v>52000</v>
      </c>
      <c r="G189" s="20">
        <v>0</v>
      </c>
      <c r="H189" s="20">
        <v>0</v>
      </c>
      <c r="I189" s="18">
        <v>30000</v>
      </c>
      <c r="J189" s="18" t="s">
        <v>574</v>
      </c>
      <c r="K189" s="18"/>
      <c r="L189" s="18" t="s">
        <v>40</v>
      </c>
      <c r="M189" s="13" t="s">
        <v>42</v>
      </c>
      <c r="N189" s="13" t="s">
        <v>42</v>
      </c>
      <c r="O189" s="18" t="s">
        <v>60</v>
      </c>
    </row>
    <row r="190" s="1" customFormat="1" ht="31.5" customHeight="1" spans="1:15">
      <c r="A190" s="12">
        <v>181</v>
      </c>
      <c r="B190" s="18" t="s">
        <v>589</v>
      </c>
      <c r="C190" s="18" t="s">
        <v>16</v>
      </c>
      <c r="D190" s="18" t="s">
        <v>590</v>
      </c>
      <c r="E190" s="18"/>
      <c r="F190" s="18">
        <v>276000</v>
      </c>
      <c r="G190" s="20">
        <v>0</v>
      </c>
      <c r="H190" s="20">
        <v>0</v>
      </c>
      <c r="I190" s="18">
        <v>11000</v>
      </c>
      <c r="J190" s="18" t="s">
        <v>574</v>
      </c>
      <c r="K190" s="18"/>
      <c r="L190" s="18" t="s">
        <v>40</v>
      </c>
      <c r="M190" s="13" t="s">
        <v>42</v>
      </c>
      <c r="N190" s="13" t="s">
        <v>42</v>
      </c>
      <c r="O190" s="18" t="s">
        <v>60</v>
      </c>
    </row>
    <row r="191" s="1" customFormat="1" ht="31.5" customHeight="1" spans="1:15">
      <c r="A191" s="12">
        <v>182</v>
      </c>
      <c r="B191" s="18" t="s">
        <v>591</v>
      </c>
      <c r="C191" s="18" t="s">
        <v>16</v>
      </c>
      <c r="D191" s="18" t="s">
        <v>592</v>
      </c>
      <c r="E191" s="18"/>
      <c r="F191" s="18">
        <v>30000</v>
      </c>
      <c r="G191" s="20">
        <v>0</v>
      </c>
      <c r="H191" s="20">
        <v>0</v>
      </c>
      <c r="I191" s="18">
        <v>10000</v>
      </c>
      <c r="J191" s="18" t="s">
        <v>574</v>
      </c>
      <c r="K191" s="18"/>
      <c r="L191" s="18" t="s">
        <v>40</v>
      </c>
      <c r="M191" s="13" t="s">
        <v>42</v>
      </c>
      <c r="N191" s="13" t="s">
        <v>42</v>
      </c>
      <c r="O191" s="18" t="s">
        <v>60</v>
      </c>
    </row>
    <row r="192" s="1" customFormat="1" ht="31.5" customHeight="1" spans="1:15">
      <c r="A192" s="12">
        <v>183</v>
      </c>
      <c r="B192" s="18" t="s">
        <v>593</v>
      </c>
      <c r="C192" s="18" t="s">
        <v>18</v>
      </c>
      <c r="D192" s="18" t="s">
        <v>590</v>
      </c>
      <c r="E192" s="18"/>
      <c r="F192" s="18">
        <v>450000</v>
      </c>
      <c r="G192" s="20">
        <v>0</v>
      </c>
      <c r="H192" s="20">
        <v>0</v>
      </c>
      <c r="I192" s="18">
        <v>30000</v>
      </c>
      <c r="J192" s="18" t="s">
        <v>574</v>
      </c>
      <c r="K192" s="18"/>
      <c r="L192" s="18" t="s">
        <v>40</v>
      </c>
      <c r="M192" s="13" t="s">
        <v>42</v>
      </c>
      <c r="N192" s="13" t="s">
        <v>42</v>
      </c>
      <c r="O192" s="18" t="s">
        <v>60</v>
      </c>
    </row>
    <row r="193" s="1" customFormat="1" ht="31.5" customHeight="1" spans="1:15">
      <c r="A193" s="12">
        <v>184</v>
      </c>
      <c r="B193" s="18" t="s">
        <v>594</v>
      </c>
      <c r="C193" s="18" t="s">
        <v>14</v>
      </c>
      <c r="D193" s="18" t="s">
        <v>590</v>
      </c>
      <c r="E193" s="18"/>
      <c r="F193" s="18">
        <v>36000</v>
      </c>
      <c r="G193" s="20">
        <v>0</v>
      </c>
      <c r="H193" s="20">
        <v>0</v>
      </c>
      <c r="I193" s="18">
        <v>14000</v>
      </c>
      <c r="J193" s="18" t="s">
        <v>574</v>
      </c>
      <c r="K193" s="18"/>
      <c r="L193" s="18" t="s">
        <v>40</v>
      </c>
      <c r="M193" s="13" t="s">
        <v>42</v>
      </c>
      <c r="N193" s="13" t="s">
        <v>42</v>
      </c>
      <c r="O193" s="18" t="s">
        <v>60</v>
      </c>
    </row>
    <row r="194" s="1" customFormat="1" ht="31.5" customHeight="1" spans="1:15">
      <c r="A194" s="8" t="s">
        <v>595</v>
      </c>
      <c r="B194" s="9"/>
      <c r="C194" s="9"/>
      <c r="D194" s="9"/>
      <c r="E194" s="10"/>
      <c r="F194" s="44">
        <v>3500</v>
      </c>
      <c r="G194" s="46">
        <v>3000</v>
      </c>
      <c r="H194" s="46">
        <v>800</v>
      </c>
      <c r="I194" s="43"/>
      <c r="J194" s="43"/>
      <c r="K194" s="43"/>
      <c r="L194" s="43"/>
      <c r="M194" s="43"/>
      <c r="N194" s="43"/>
      <c r="O194" s="43"/>
    </row>
    <row r="195" s="1" customFormat="1" ht="31.5" customHeight="1" spans="1:15">
      <c r="A195" s="12">
        <v>185</v>
      </c>
      <c r="B195" s="18" t="s">
        <v>596</v>
      </c>
      <c r="C195" s="18" t="s">
        <v>18</v>
      </c>
      <c r="D195" s="18" t="s">
        <v>597</v>
      </c>
      <c r="E195" s="18" t="s">
        <v>598</v>
      </c>
      <c r="F195" s="20">
        <v>3500</v>
      </c>
      <c r="G195" s="15">
        <f>VLOOKUP(B195,[1]Sheet1!$B$5:$H$175,7,FALSE)</f>
        <v>3000</v>
      </c>
      <c r="H195" s="20">
        <v>800</v>
      </c>
      <c r="I195" s="18">
        <v>0</v>
      </c>
      <c r="J195" s="18" t="s">
        <v>599</v>
      </c>
      <c r="K195" s="18" t="s">
        <v>336</v>
      </c>
      <c r="L195" s="18" t="s">
        <v>600</v>
      </c>
      <c r="M195" s="13" t="s">
        <v>42</v>
      </c>
      <c r="N195" s="13" t="s">
        <v>42</v>
      </c>
      <c r="O195" s="18" t="s">
        <v>68</v>
      </c>
    </row>
  </sheetData>
  <autoFilter ref="A2:O195">
    <extLst/>
  </autoFilter>
  <mergeCells count="22">
    <mergeCell ref="A1:O1"/>
    <mergeCell ref="A5:E5"/>
    <mergeCell ref="A15:E15"/>
    <mergeCell ref="A99:E99"/>
    <mergeCell ref="A141:D141"/>
    <mergeCell ref="A177:E177"/>
    <mergeCell ref="A194:E19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ageMargins left="0.708661417322835" right="0.708661417322835" top="0.748031496062992" bottom="0.748031496062992" header="0.31496062992126" footer="0.31496062992126"/>
  <pageSetup paperSize="9" scale="75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项目表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乌龙茶茶茶茶茶</cp:lastModifiedBy>
  <dcterms:created xsi:type="dcterms:W3CDTF">2023-02-23T08:07:00Z</dcterms:created>
  <cp:lastPrinted>2023-03-03T04:04:00Z</cp:lastPrinted>
  <dcterms:modified xsi:type="dcterms:W3CDTF">2023-10-19T06:10:02Z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4A22B03068DE4AD9A3F0C5E747F0BB49_12</vt:lpwstr>
  </property>
  <property fmtid="{D5CDD505-2E9C-101B-9397-08002B2CF9AE}" pid="3" name="KSOProductBuildVer">
    <vt:lpwstr>2052-12.1.0.15712</vt:lpwstr>
  </property>
</Properties>
</file>