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tiany\Desktop\新建文件夹\"/>
    </mc:Choice>
  </mc:AlternateContent>
  <xr:revisionPtr revIDLastSave="0" documentId="8_{7F4DD60F-57C0-460D-A14C-0BD7D5DA0551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K7" i="1"/>
  <c r="L7" i="1"/>
  <c r="Q7" i="1" s="1"/>
  <c r="V7" i="1" s="1"/>
  <c r="AA7" i="1" s="1"/>
  <c r="M7" i="1"/>
  <c r="P7" i="1"/>
  <c r="U7" i="1" s="1"/>
  <c r="Z7" i="1" s="1"/>
  <c r="R7" i="1"/>
  <c r="W7" i="1"/>
  <c r="AB7" i="1" s="1"/>
  <c r="G8" i="1"/>
  <c r="L8" i="1" s="1"/>
  <c r="Q8" i="1" s="1"/>
  <c r="V8" i="1" s="1"/>
  <c r="K8" i="1"/>
  <c r="M8" i="1"/>
  <c r="P8" i="1"/>
  <c r="U8" i="1" s="1"/>
  <c r="R8" i="1"/>
  <c r="W8" i="1" s="1"/>
  <c r="AB8" i="1" s="1"/>
  <c r="G9" i="1"/>
  <c r="L9" i="1" s="1"/>
  <c r="Q9" i="1" s="1"/>
  <c r="V9" i="1" s="1"/>
  <c r="AA9" i="1" s="1"/>
  <c r="K9" i="1"/>
  <c r="P9" i="1" s="1"/>
  <c r="U9" i="1" s="1"/>
  <c r="Z9" i="1" s="1"/>
  <c r="M9" i="1"/>
  <c r="R9" i="1"/>
  <c r="W9" i="1" s="1"/>
  <c r="AB9" i="1" s="1"/>
  <c r="G15" i="1"/>
  <c r="L15" i="1" s="1"/>
  <c r="Q15" i="1" s="1"/>
  <c r="V15" i="1" s="1"/>
  <c r="AA15" i="1" s="1"/>
  <c r="K15" i="1"/>
  <c r="M15" i="1"/>
  <c r="P15" i="1"/>
  <c r="U15" i="1" s="1"/>
  <c r="Z15" i="1" s="1"/>
  <c r="R15" i="1"/>
  <c r="W15" i="1" s="1"/>
  <c r="AB15" i="1" s="1"/>
  <c r="G16" i="1"/>
  <c r="K16" i="1"/>
  <c r="L16" i="1"/>
  <c r="M16" i="1"/>
  <c r="R16" i="1" s="1"/>
  <c r="W16" i="1" s="1"/>
  <c r="AB16" i="1" s="1"/>
  <c r="P16" i="1"/>
  <c r="U16" i="1" s="1"/>
  <c r="Z16" i="1" s="1"/>
  <c r="Q16" i="1"/>
  <c r="V16" i="1" s="1"/>
  <c r="AA16" i="1" s="1"/>
  <c r="G17" i="1"/>
  <c r="K17" i="1"/>
  <c r="L17" i="1"/>
  <c r="Q17" i="1" s="1"/>
  <c r="V17" i="1" s="1"/>
  <c r="AA17" i="1" s="1"/>
  <c r="M17" i="1"/>
  <c r="R17" i="1" s="1"/>
  <c r="W17" i="1" s="1"/>
  <c r="AB17" i="1" s="1"/>
  <c r="P17" i="1"/>
  <c r="U17" i="1" s="1"/>
  <c r="Z17" i="1" s="1"/>
</calcChain>
</file>

<file path=xl/sharedStrings.xml><?xml version="1.0" encoding="utf-8"?>
<sst xmlns="http://schemas.openxmlformats.org/spreadsheetml/2006/main" count="92" uniqueCount="35">
  <si>
    <t>附件3</t>
  </si>
  <si>
    <t>天津滨海高新区主题园区发展目标清单</t>
  </si>
  <si>
    <t>工业类主题园区</t>
  </si>
  <si>
    <t>序号</t>
  </si>
  <si>
    <t>园区名称</t>
  </si>
  <si>
    <t>园区类型</t>
  </si>
  <si>
    <t>主导产业
领域</t>
  </si>
  <si>
    <t>各年目标</t>
  </si>
  <si>
    <t>2021年</t>
  </si>
  <si>
    <t>2022年</t>
  </si>
  <si>
    <t>2023年</t>
  </si>
  <si>
    <t>2024年</t>
  </si>
  <si>
    <t>2025年</t>
  </si>
  <si>
    <t>主题率（%)</t>
  </si>
  <si>
    <t>工业产值（亿元）</t>
  </si>
  <si>
    <t>单位面积产出（元/平米）</t>
  </si>
  <si>
    <t>单位面积税收（元/平米）</t>
  </si>
  <si>
    <t>固定资产投资额（亿元）</t>
  </si>
  <si>
    <t>光伏产业园</t>
  </si>
  <si>
    <t>A级工业</t>
  </si>
  <si>
    <t>新能源</t>
  </si>
  <si>
    <t>风电装备制造园</t>
  </si>
  <si>
    <t>装备</t>
  </si>
  <si>
    <t>动力电池制造基地</t>
  </si>
  <si>
    <t>服务业类主题园区</t>
  </si>
  <si>
    <t>服务业营业收入
（亿元）</t>
  </si>
  <si>
    <t>规上企业数量（家）</t>
  </si>
  <si>
    <t>中国信创谷</t>
  </si>
  <si>
    <t>A级服务业</t>
  </si>
  <si>
    <t>智能科技</t>
  </si>
  <si>
    <t>京津冀特色“细胞谷”</t>
  </si>
  <si>
    <t>生物医药</t>
  </si>
  <si>
    <t>华苑新经济活力区</t>
  </si>
  <si>
    <t>B级服务业</t>
  </si>
  <si>
    <t>现代服务业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</si>
</sst>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0" x14ac:knownFonts="1">
    <font>
      <sz val="12"/>
      <name val="宋体"/>
      <charset val="134"/>
    </font>
    <font>
      <sz val="20"/>
      <name val="黑体"/>
      <family val="3"/>
      <charset val="134"/>
    </font>
    <font>
      <sz val="24"/>
      <name val="方正小标宋简体"/>
      <family val="4"/>
      <charset val="134"/>
    </font>
    <font>
      <b/>
      <sz val="16"/>
      <name val="仿宋_GB2312"/>
      <family val="3"/>
      <charset val="134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5" fillId="0" borderId="7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0" fontId="7" fillId="0" borderId="32" xfId="0" applyNumberFormat="1" applyFont="1" applyFill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center" vertical="center" wrapText="1"/>
    </xf>
    <xf numFmtId="177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0" fontId="7" fillId="0" borderId="43" xfId="0" applyNumberFormat="1" applyFont="1" applyFill="1" applyBorder="1" applyAlignment="1">
      <alignment horizontal="center" vertical="center" wrapText="1"/>
    </xf>
    <xf numFmtId="176" fontId="8" fillId="0" borderId="40" xfId="0" applyNumberFormat="1" applyFont="1" applyFill="1" applyBorder="1" applyAlignment="1">
      <alignment horizontal="center" vertical="center" wrapText="1"/>
    </xf>
    <xf numFmtId="177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0" fillId="0" borderId="37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77" fontId="8" fillId="0" borderId="29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77" fontId="8" fillId="0" borderId="40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177" fontId="7" fillId="0" borderId="4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zoomScale="68" zoomScaleSheetLayoutView="100" workbookViewId="0">
      <selection activeCell="A3" sqref="A3:AC3"/>
    </sheetView>
  </sheetViews>
  <sheetFormatPr defaultColWidth="9" defaultRowHeight="14.25" x14ac:dyDescent="0.15"/>
  <cols>
    <col min="1" max="1" width="7" customWidth="1"/>
    <col min="2" max="2" width="21.875" style="1" customWidth="1"/>
    <col min="3" max="3" width="11.375" style="1" customWidth="1"/>
    <col min="4" max="4" width="13.25" style="1" customWidth="1"/>
    <col min="5" max="5" width="9.625" style="2" customWidth="1"/>
    <col min="6" max="6" width="10.625" style="3" customWidth="1"/>
    <col min="7" max="8" width="14.75" style="2" customWidth="1"/>
    <col min="9" max="9" width="9.375" style="2" customWidth="1"/>
    <col min="10" max="10" width="9.625" style="1" customWidth="1"/>
    <col min="11" max="11" width="10.625" style="4" customWidth="1"/>
    <col min="12" max="13" width="14.75" customWidth="1"/>
    <col min="14" max="14" width="9.375" customWidth="1"/>
    <col min="15" max="15" width="9.625" customWidth="1"/>
    <col min="16" max="16" width="10.625" style="4" customWidth="1"/>
    <col min="17" max="18" width="14.75" customWidth="1"/>
    <col min="19" max="19" width="9.375" customWidth="1"/>
    <col min="20" max="20" width="9.625" customWidth="1"/>
    <col min="21" max="21" width="10.625" style="4" customWidth="1"/>
    <col min="22" max="23" width="14.75" customWidth="1"/>
    <col min="24" max="24" width="9.375" customWidth="1"/>
    <col min="25" max="25" width="9.625" customWidth="1"/>
    <col min="26" max="26" width="10.625" style="4" customWidth="1"/>
    <col min="27" max="28" width="14.75" customWidth="1"/>
    <col min="29" max="29" width="9.375" customWidth="1"/>
    <col min="30" max="30" width="10.5" customWidth="1"/>
    <col min="31" max="31" width="11.75" customWidth="1"/>
  </cols>
  <sheetData>
    <row r="1" spans="1:31" ht="32.1" customHeight="1" x14ac:dyDescent="0.15">
      <c r="A1" s="5" t="s">
        <v>0</v>
      </c>
    </row>
    <row r="2" spans="1:31" ht="44.1" customHeight="1" x14ac:dyDescent="0.15">
      <c r="A2" s="74" t="s">
        <v>1</v>
      </c>
      <c r="B2" s="74"/>
      <c r="C2" s="74"/>
      <c r="D2" s="74"/>
      <c r="E2" s="74"/>
      <c r="F2" s="75"/>
      <c r="G2" s="74"/>
      <c r="H2" s="74"/>
      <c r="I2" s="74"/>
      <c r="J2" s="74"/>
      <c r="K2" s="75"/>
      <c r="L2" s="74"/>
      <c r="M2" s="74"/>
      <c r="N2" s="74"/>
      <c r="O2" s="74"/>
      <c r="P2" s="75"/>
      <c r="Q2" s="74"/>
      <c r="R2" s="74"/>
      <c r="S2" s="74"/>
      <c r="T2" s="74"/>
      <c r="U2" s="75"/>
      <c r="V2" s="74"/>
      <c r="W2" s="74"/>
      <c r="X2" s="74"/>
      <c r="Y2" s="74"/>
      <c r="Z2" s="75"/>
      <c r="AA2" s="74"/>
      <c r="AB2" s="74"/>
      <c r="AC2" s="74"/>
    </row>
    <row r="3" spans="1:31" ht="39.950000000000003" customHeight="1" x14ac:dyDescent="0.15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6"/>
    </row>
    <row r="4" spans="1:31" ht="35.1" customHeight="1" x14ac:dyDescent="0.15">
      <c r="A4" s="96" t="s">
        <v>3</v>
      </c>
      <c r="B4" s="99" t="s">
        <v>4</v>
      </c>
      <c r="C4" s="102" t="s">
        <v>5</v>
      </c>
      <c r="D4" s="105" t="s">
        <v>6</v>
      </c>
      <c r="E4" s="78" t="s">
        <v>7</v>
      </c>
      <c r="F4" s="79"/>
      <c r="G4" s="80"/>
      <c r="H4" s="80"/>
      <c r="I4" s="80"/>
      <c r="J4" s="80"/>
      <c r="K4" s="79"/>
      <c r="L4" s="80"/>
      <c r="M4" s="80"/>
      <c r="N4" s="80"/>
      <c r="O4" s="80"/>
      <c r="P4" s="79"/>
      <c r="Q4" s="80"/>
      <c r="R4" s="80"/>
      <c r="S4" s="80"/>
      <c r="T4" s="80"/>
      <c r="U4" s="79"/>
      <c r="V4" s="80"/>
      <c r="W4" s="80"/>
      <c r="X4" s="80"/>
      <c r="Y4" s="80"/>
      <c r="Z4" s="79"/>
      <c r="AA4" s="80"/>
      <c r="AB4" s="80"/>
      <c r="AC4" s="81"/>
    </row>
    <row r="5" spans="1:31" ht="27.95" customHeight="1" x14ac:dyDescent="0.15">
      <c r="A5" s="97"/>
      <c r="B5" s="100"/>
      <c r="C5" s="103"/>
      <c r="D5" s="106"/>
      <c r="E5" s="82" t="s">
        <v>8</v>
      </c>
      <c r="F5" s="83"/>
      <c r="G5" s="84"/>
      <c r="H5" s="84"/>
      <c r="I5" s="85"/>
      <c r="J5" s="82" t="s">
        <v>9</v>
      </c>
      <c r="K5" s="83"/>
      <c r="L5" s="84"/>
      <c r="M5" s="84"/>
      <c r="N5" s="85"/>
      <c r="O5" s="86" t="s">
        <v>10</v>
      </c>
      <c r="P5" s="87"/>
      <c r="Q5" s="88"/>
      <c r="R5" s="88"/>
      <c r="S5" s="89"/>
      <c r="T5" s="90" t="s">
        <v>11</v>
      </c>
      <c r="U5" s="87"/>
      <c r="V5" s="88"/>
      <c r="W5" s="88"/>
      <c r="X5" s="91"/>
      <c r="Y5" s="86" t="s">
        <v>12</v>
      </c>
      <c r="Z5" s="87"/>
      <c r="AA5" s="88"/>
      <c r="AB5" s="88"/>
      <c r="AC5" s="92"/>
      <c r="AD5" s="64"/>
      <c r="AE5" s="64"/>
    </row>
    <row r="6" spans="1:31" ht="60" customHeight="1" x14ac:dyDescent="0.15">
      <c r="A6" s="98"/>
      <c r="B6" s="101"/>
      <c r="C6" s="104"/>
      <c r="D6" s="107"/>
      <c r="E6" s="6" t="s">
        <v>13</v>
      </c>
      <c r="F6" s="7" t="s">
        <v>14</v>
      </c>
      <c r="G6" s="8" t="s">
        <v>15</v>
      </c>
      <c r="H6" s="8" t="s">
        <v>16</v>
      </c>
      <c r="I6" s="48" t="s">
        <v>17</v>
      </c>
      <c r="J6" s="6" t="s">
        <v>13</v>
      </c>
      <c r="K6" s="7" t="s">
        <v>14</v>
      </c>
      <c r="L6" s="8" t="s">
        <v>15</v>
      </c>
      <c r="M6" s="8" t="s">
        <v>16</v>
      </c>
      <c r="N6" s="48" t="s">
        <v>17</v>
      </c>
      <c r="O6" s="6" t="s">
        <v>13</v>
      </c>
      <c r="P6" s="7" t="s">
        <v>14</v>
      </c>
      <c r="Q6" s="8" t="s">
        <v>15</v>
      </c>
      <c r="R6" s="8" t="s">
        <v>16</v>
      </c>
      <c r="S6" s="48" t="s">
        <v>17</v>
      </c>
      <c r="T6" s="6" t="s">
        <v>13</v>
      </c>
      <c r="U6" s="7" t="s">
        <v>14</v>
      </c>
      <c r="V6" s="8" t="s">
        <v>15</v>
      </c>
      <c r="W6" s="8" t="s">
        <v>16</v>
      </c>
      <c r="X6" s="48" t="s">
        <v>17</v>
      </c>
      <c r="Y6" s="6" t="s">
        <v>13</v>
      </c>
      <c r="Z6" s="7" t="s">
        <v>14</v>
      </c>
      <c r="AA6" s="8" t="s">
        <v>15</v>
      </c>
      <c r="AB6" s="8" t="s">
        <v>16</v>
      </c>
      <c r="AC6" s="65" t="s">
        <v>17</v>
      </c>
      <c r="AD6" s="64"/>
      <c r="AE6" s="64"/>
    </row>
    <row r="7" spans="1:31" ht="33.950000000000003" customHeight="1" x14ac:dyDescent="0.15">
      <c r="A7" s="9">
        <v>1</v>
      </c>
      <c r="B7" s="10" t="s">
        <v>18</v>
      </c>
      <c r="C7" s="11" t="s">
        <v>19</v>
      </c>
      <c r="D7" s="12" t="s">
        <v>20</v>
      </c>
      <c r="E7" s="13">
        <v>0.8</v>
      </c>
      <c r="F7" s="14">
        <v>92</v>
      </c>
      <c r="G7" s="15">
        <f>(65.71/100)*10000</f>
        <v>6570.9999999999991</v>
      </c>
      <c r="H7" s="16">
        <v>12.414285714285715</v>
      </c>
      <c r="I7" s="49">
        <v>11.77</v>
      </c>
      <c r="J7" s="13">
        <v>0.82</v>
      </c>
      <c r="K7" s="14">
        <f t="shared" ref="K7:L9" si="0">F7*1.085</f>
        <v>99.82</v>
      </c>
      <c r="L7" s="50">
        <f t="shared" si="0"/>
        <v>7129.5349999999989</v>
      </c>
      <c r="M7" s="51">
        <f>H7*(1+0.05)</f>
        <v>13.035</v>
      </c>
      <c r="N7" s="49">
        <v>13</v>
      </c>
      <c r="O7" s="13">
        <v>0.84</v>
      </c>
      <c r="P7" s="14">
        <f t="shared" ref="P7:Q9" si="1">K7*1.085</f>
        <v>108.30469999999998</v>
      </c>
      <c r="Q7" s="50">
        <f t="shared" si="1"/>
        <v>7735.545474999999</v>
      </c>
      <c r="R7" s="51">
        <f>M7*(1+0.05)</f>
        <v>13.68675</v>
      </c>
      <c r="S7" s="49">
        <v>14.04</v>
      </c>
      <c r="T7" s="13">
        <v>0.87</v>
      </c>
      <c r="U7" s="14">
        <f t="shared" ref="U7:V9" si="2">P7*1.085</f>
        <v>117.51059949999998</v>
      </c>
      <c r="V7" s="50">
        <f t="shared" si="2"/>
        <v>8393.0668403749987</v>
      </c>
      <c r="W7" s="51">
        <f>R7*(1+0.05)</f>
        <v>14.3710875</v>
      </c>
      <c r="X7" s="49">
        <v>15.16</v>
      </c>
      <c r="Y7" s="13">
        <v>0.9</v>
      </c>
      <c r="Z7" s="14">
        <f>U7*1.085</f>
        <v>127.49900045749997</v>
      </c>
      <c r="AA7" s="50">
        <f>V7*1.085</f>
        <v>9106.4775218068735</v>
      </c>
      <c r="AB7" s="51">
        <f>W7*(1+0.05)</f>
        <v>15.089641875</v>
      </c>
      <c r="AC7" s="66">
        <v>16.38</v>
      </c>
      <c r="AD7" s="67"/>
    </row>
    <row r="8" spans="1:31" ht="33.950000000000003" customHeight="1" x14ac:dyDescent="0.15">
      <c r="A8" s="17">
        <v>2</v>
      </c>
      <c r="B8" s="18" t="s">
        <v>21</v>
      </c>
      <c r="C8" s="19" t="s">
        <v>19</v>
      </c>
      <c r="D8" s="20" t="s">
        <v>22</v>
      </c>
      <c r="E8" s="21">
        <v>0.8</v>
      </c>
      <c r="F8" s="22">
        <v>55</v>
      </c>
      <c r="G8" s="23">
        <f>(20.37/100)*10000</f>
        <v>2037.0000000000002</v>
      </c>
      <c r="H8" s="24">
        <v>18.518518518518519</v>
      </c>
      <c r="I8" s="52">
        <v>0.49</v>
      </c>
      <c r="J8" s="21">
        <v>0.82</v>
      </c>
      <c r="K8" s="22">
        <f t="shared" si="0"/>
        <v>59.674999999999997</v>
      </c>
      <c r="L8" s="53">
        <f t="shared" si="0"/>
        <v>2210.145</v>
      </c>
      <c r="M8" s="39">
        <f>H8*(1+0.05)</f>
        <v>19.444444444444446</v>
      </c>
      <c r="N8" s="52">
        <v>0.3</v>
      </c>
      <c r="O8" s="21">
        <v>0.84</v>
      </c>
      <c r="P8" s="22">
        <f t="shared" si="1"/>
        <v>64.747374999999991</v>
      </c>
      <c r="Q8" s="53">
        <f t="shared" si="1"/>
        <v>2398.007325</v>
      </c>
      <c r="R8" s="39">
        <f>M8*(1+0.05)</f>
        <v>20.416666666666668</v>
      </c>
      <c r="S8" s="52">
        <v>0.32</v>
      </c>
      <c r="T8" s="21">
        <v>0.87</v>
      </c>
      <c r="U8" s="22">
        <f t="shared" si="2"/>
        <v>70.250901874999983</v>
      </c>
      <c r="V8" s="53">
        <f t="shared" si="2"/>
        <v>2601.8379476249997</v>
      </c>
      <c r="W8" s="39">
        <f>R8*(1+0.05)</f>
        <v>21.437500000000004</v>
      </c>
      <c r="X8" s="52">
        <v>0.35</v>
      </c>
      <c r="Y8" s="21">
        <v>0.9</v>
      </c>
      <c r="Z8" s="22">
        <v>80</v>
      </c>
      <c r="AA8" s="53">
        <v>3000</v>
      </c>
      <c r="AB8" s="39">
        <f>W8*(1+0.05)</f>
        <v>22.509375000000006</v>
      </c>
      <c r="AC8" s="68">
        <v>0.38</v>
      </c>
      <c r="AD8" s="67"/>
    </row>
    <row r="9" spans="1:31" ht="33.950000000000003" customHeight="1" x14ac:dyDescent="0.15">
      <c r="A9" s="25">
        <v>3</v>
      </c>
      <c r="B9" s="26" t="s">
        <v>23</v>
      </c>
      <c r="C9" s="27" t="s">
        <v>19</v>
      </c>
      <c r="D9" s="28" t="s">
        <v>20</v>
      </c>
      <c r="E9" s="29">
        <v>0.75</v>
      </c>
      <c r="F9" s="30">
        <v>72</v>
      </c>
      <c r="G9" s="31">
        <f>(32/100)*10000</f>
        <v>3200</v>
      </c>
      <c r="H9" s="32">
        <v>34.30222222222222</v>
      </c>
      <c r="I9" s="54">
        <v>0.3</v>
      </c>
      <c r="J9" s="29">
        <v>0.77</v>
      </c>
      <c r="K9" s="30">
        <f t="shared" si="0"/>
        <v>78.12</v>
      </c>
      <c r="L9" s="55">
        <f t="shared" si="0"/>
        <v>3472</v>
      </c>
      <c r="M9" s="56">
        <f>H9*(1+0.05)</f>
        <v>36.017333333333333</v>
      </c>
      <c r="N9" s="54">
        <v>0.5</v>
      </c>
      <c r="O9" s="29">
        <v>0.79</v>
      </c>
      <c r="P9" s="30">
        <f t="shared" si="1"/>
        <v>84.760199999999998</v>
      </c>
      <c r="Q9" s="55">
        <f t="shared" si="1"/>
        <v>3767.12</v>
      </c>
      <c r="R9" s="56">
        <f>M9*(1+0.05)</f>
        <v>37.818200000000004</v>
      </c>
      <c r="S9" s="54">
        <v>8</v>
      </c>
      <c r="T9" s="29">
        <v>0.82</v>
      </c>
      <c r="U9" s="30">
        <f t="shared" si="2"/>
        <v>91.964816999999996</v>
      </c>
      <c r="V9" s="55">
        <f t="shared" si="2"/>
        <v>4087.3251999999998</v>
      </c>
      <c r="W9" s="56">
        <f>R9*(1+0.05)</f>
        <v>39.70911000000001</v>
      </c>
      <c r="X9" s="54">
        <v>10</v>
      </c>
      <c r="Y9" s="29">
        <v>0.85</v>
      </c>
      <c r="Z9" s="30">
        <f>U9*1.085</f>
        <v>99.781826444999993</v>
      </c>
      <c r="AA9" s="69">
        <f>V9*1.085</f>
        <v>4434.7478419999998</v>
      </c>
      <c r="AB9" s="56">
        <f>W9*(1+0.05)</f>
        <v>41.69456550000001</v>
      </c>
      <c r="AC9" s="70">
        <v>11</v>
      </c>
      <c r="AD9" s="67"/>
    </row>
    <row r="10" spans="1:31" ht="51" customHeight="1" x14ac:dyDescent="0.1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3"/>
    </row>
    <row r="11" spans="1:31" ht="36.950000000000003" customHeight="1" x14ac:dyDescent="0.15">
      <c r="A11" s="95" t="s">
        <v>24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31" ht="36.950000000000003" customHeight="1" x14ac:dyDescent="0.15">
      <c r="A12" s="96" t="s">
        <v>3</v>
      </c>
      <c r="B12" s="99" t="s">
        <v>4</v>
      </c>
      <c r="C12" s="102" t="s">
        <v>5</v>
      </c>
      <c r="D12" s="105" t="s">
        <v>6</v>
      </c>
      <c r="E12" s="78" t="s">
        <v>7</v>
      </c>
      <c r="F12" s="79"/>
      <c r="G12" s="80"/>
      <c r="H12" s="80"/>
      <c r="I12" s="80"/>
      <c r="J12" s="80"/>
      <c r="K12" s="79"/>
      <c r="L12" s="80"/>
      <c r="M12" s="80"/>
      <c r="N12" s="80"/>
      <c r="O12" s="80"/>
      <c r="P12" s="79"/>
      <c r="Q12" s="80"/>
      <c r="R12" s="80"/>
      <c r="S12" s="80"/>
      <c r="T12" s="80"/>
      <c r="U12" s="79"/>
      <c r="V12" s="80"/>
      <c r="W12" s="80"/>
      <c r="X12" s="80"/>
      <c r="Y12" s="80"/>
      <c r="Z12" s="79"/>
      <c r="AA12" s="80"/>
      <c r="AB12" s="80"/>
      <c r="AC12" s="81"/>
    </row>
    <row r="13" spans="1:31" ht="36.950000000000003" customHeight="1" x14ac:dyDescent="0.15">
      <c r="A13" s="97"/>
      <c r="B13" s="100"/>
      <c r="C13" s="103"/>
      <c r="D13" s="106"/>
      <c r="E13" s="82" t="s">
        <v>8</v>
      </c>
      <c r="F13" s="83"/>
      <c r="G13" s="84"/>
      <c r="H13" s="84"/>
      <c r="I13" s="85"/>
      <c r="J13" s="82" t="s">
        <v>9</v>
      </c>
      <c r="K13" s="83"/>
      <c r="L13" s="84"/>
      <c r="M13" s="84"/>
      <c r="N13" s="85"/>
      <c r="O13" s="86" t="s">
        <v>10</v>
      </c>
      <c r="P13" s="87"/>
      <c r="Q13" s="88"/>
      <c r="R13" s="88"/>
      <c r="S13" s="89"/>
      <c r="T13" s="90" t="s">
        <v>11</v>
      </c>
      <c r="U13" s="87"/>
      <c r="V13" s="88"/>
      <c r="W13" s="88"/>
      <c r="X13" s="91"/>
      <c r="Y13" s="86" t="s">
        <v>12</v>
      </c>
      <c r="Z13" s="87"/>
      <c r="AA13" s="88"/>
      <c r="AB13" s="88"/>
      <c r="AC13" s="92"/>
    </row>
    <row r="14" spans="1:31" ht="53.1" customHeight="1" x14ac:dyDescent="0.15">
      <c r="A14" s="98"/>
      <c r="B14" s="101"/>
      <c r="C14" s="104"/>
      <c r="D14" s="107"/>
      <c r="E14" s="6" t="s">
        <v>13</v>
      </c>
      <c r="F14" s="7" t="s">
        <v>25</v>
      </c>
      <c r="G14" s="8" t="s">
        <v>15</v>
      </c>
      <c r="H14" s="8" t="s">
        <v>16</v>
      </c>
      <c r="I14" s="48" t="s">
        <v>26</v>
      </c>
      <c r="J14" s="6" t="s">
        <v>13</v>
      </c>
      <c r="K14" s="7" t="s">
        <v>25</v>
      </c>
      <c r="L14" s="8" t="s">
        <v>15</v>
      </c>
      <c r="M14" s="8" t="s">
        <v>16</v>
      </c>
      <c r="N14" s="48" t="s">
        <v>26</v>
      </c>
      <c r="O14" s="6" t="s">
        <v>13</v>
      </c>
      <c r="P14" s="7" t="s">
        <v>25</v>
      </c>
      <c r="Q14" s="8" t="s">
        <v>15</v>
      </c>
      <c r="R14" s="8" t="s">
        <v>16</v>
      </c>
      <c r="S14" s="48" t="s">
        <v>26</v>
      </c>
      <c r="T14" s="6" t="s">
        <v>13</v>
      </c>
      <c r="U14" s="7" t="s">
        <v>25</v>
      </c>
      <c r="V14" s="8" t="s">
        <v>15</v>
      </c>
      <c r="W14" s="8" t="s">
        <v>16</v>
      </c>
      <c r="X14" s="48" t="s">
        <v>26</v>
      </c>
      <c r="Y14" s="6" t="s">
        <v>13</v>
      </c>
      <c r="Z14" s="7" t="s">
        <v>25</v>
      </c>
      <c r="AA14" s="8" t="s">
        <v>15</v>
      </c>
      <c r="AB14" s="8" t="s">
        <v>16</v>
      </c>
      <c r="AC14" s="65" t="s">
        <v>26</v>
      </c>
    </row>
    <row r="15" spans="1:31" ht="38.1" customHeight="1" x14ac:dyDescent="0.15">
      <c r="A15" s="33">
        <v>4</v>
      </c>
      <c r="B15" s="34" t="s">
        <v>27</v>
      </c>
      <c r="C15" s="35" t="s">
        <v>28</v>
      </c>
      <c r="D15" s="12" t="s">
        <v>29</v>
      </c>
      <c r="E15" s="36">
        <v>0.78</v>
      </c>
      <c r="F15" s="37">
        <v>495</v>
      </c>
      <c r="G15" s="15">
        <f>(66/100)*10000</f>
        <v>6600</v>
      </c>
      <c r="H15" s="16">
        <v>111.33333333333334</v>
      </c>
      <c r="I15" s="57">
        <v>106</v>
      </c>
      <c r="J15" s="36">
        <v>0.8</v>
      </c>
      <c r="K15" s="37">
        <f t="shared" ref="K15:L17" si="3">F15*1.085</f>
        <v>537.07499999999993</v>
      </c>
      <c r="L15" s="58">
        <f t="shared" si="3"/>
        <v>7161</v>
      </c>
      <c r="M15" s="59">
        <f>H15*(1+0.05)</f>
        <v>116.90000000000002</v>
      </c>
      <c r="N15" s="57">
        <v>110</v>
      </c>
      <c r="O15" s="36">
        <v>0.81</v>
      </c>
      <c r="P15" s="37">
        <f t="shared" ref="P15:Q17" si="4">K15*1.085</f>
        <v>582.72637499999996</v>
      </c>
      <c r="Q15" s="58">
        <f t="shared" si="4"/>
        <v>7769.6849999999995</v>
      </c>
      <c r="R15" s="59">
        <f>M15*(1+0.05)</f>
        <v>122.74500000000003</v>
      </c>
      <c r="S15" s="57">
        <v>120</v>
      </c>
      <c r="T15" s="36">
        <v>0.83</v>
      </c>
      <c r="U15" s="37">
        <f t="shared" ref="U15:V17" si="5">P15*1.085</f>
        <v>632.25811687499993</v>
      </c>
      <c r="V15" s="58">
        <f t="shared" si="5"/>
        <v>8430.1082249999999</v>
      </c>
      <c r="W15" s="59">
        <f>R15*(1+0.05)</f>
        <v>128.88225000000003</v>
      </c>
      <c r="X15" s="57">
        <v>130</v>
      </c>
      <c r="Y15" s="36">
        <v>0.85</v>
      </c>
      <c r="Z15" s="37">
        <f t="shared" ref="Z15:AA17" si="6">U15*1.085</f>
        <v>686.00005680937488</v>
      </c>
      <c r="AA15" s="58">
        <f t="shared" si="6"/>
        <v>9146.6674241250003</v>
      </c>
      <c r="AB15" s="59">
        <f>W15*(1+0.05)</f>
        <v>135.32636250000004</v>
      </c>
      <c r="AC15" s="71">
        <v>140</v>
      </c>
      <c r="AD15" s="67"/>
    </row>
    <row r="16" spans="1:31" ht="35.1" customHeight="1" x14ac:dyDescent="0.15">
      <c r="A16" s="17">
        <v>5</v>
      </c>
      <c r="B16" s="18" t="s">
        <v>30</v>
      </c>
      <c r="C16" s="19" t="s">
        <v>28</v>
      </c>
      <c r="D16" s="20" t="s">
        <v>31</v>
      </c>
      <c r="E16" s="38">
        <v>0.81</v>
      </c>
      <c r="F16" s="39">
        <v>38.9</v>
      </c>
      <c r="G16" s="40">
        <f>(23.4/100)*10000</f>
        <v>2340</v>
      </c>
      <c r="H16" s="41">
        <v>35.542168674698793</v>
      </c>
      <c r="I16" s="52">
        <v>18</v>
      </c>
      <c r="J16" s="38">
        <v>0.83</v>
      </c>
      <c r="K16" s="22">
        <f t="shared" si="3"/>
        <v>42.206499999999998</v>
      </c>
      <c r="L16" s="53">
        <f t="shared" si="3"/>
        <v>2538.9</v>
      </c>
      <c r="M16" s="39">
        <f>H16*(1+0.05)</f>
        <v>37.319277108433731</v>
      </c>
      <c r="N16" s="52">
        <v>21</v>
      </c>
      <c r="O16" s="38">
        <v>0.84</v>
      </c>
      <c r="P16" s="22">
        <f t="shared" si="4"/>
        <v>45.794052499999999</v>
      </c>
      <c r="Q16" s="53">
        <f t="shared" si="4"/>
        <v>2754.7065000000002</v>
      </c>
      <c r="R16" s="39">
        <f>M16*(1+0.05)</f>
        <v>39.185240963855421</v>
      </c>
      <c r="S16" s="52">
        <v>24</v>
      </c>
      <c r="T16" s="38">
        <v>0.85</v>
      </c>
      <c r="U16" s="22">
        <f t="shared" si="5"/>
        <v>49.686546962499996</v>
      </c>
      <c r="V16" s="53">
        <f t="shared" si="5"/>
        <v>2988.8565525000004</v>
      </c>
      <c r="W16" s="39">
        <f>R16*(1+0.05)</f>
        <v>41.14450301204819</v>
      </c>
      <c r="X16" s="52">
        <v>27</v>
      </c>
      <c r="Y16" s="38">
        <v>0.86</v>
      </c>
      <c r="Z16" s="22">
        <f t="shared" si="6"/>
        <v>53.909903454312492</v>
      </c>
      <c r="AA16" s="53">
        <f t="shared" si="6"/>
        <v>3242.9093594625001</v>
      </c>
      <c r="AB16" s="39">
        <f>W16*(1+0.05)</f>
        <v>43.201728162650603</v>
      </c>
      <c r="AC16" s="68">
        <v>30</v>
      </c>
      <c r="AD16" s="67"/>
    </row>
    <row r="17" spans="1:30" ht="33.950000000000003" customHeight="1" x14ac:dyDescent="0.15">
      <c r="A17" s="42">
        <v>6</v>
      </c>
      <c r="B17" s="43" t="s">
        <v>32</v>
      </c>
      <c r="C17" s="44" t="s">
        <v>33</v>
      </c>
      <c r="D17" s="28" t="s">
        <v>34</v>
      </c>
      <c r="E17" s="45">
        <v>0.8</v>
      </c>
      <c r="F17" s="46">
        <v>719</v>
      </c>
      <c r="G17" s="31">
        <f>(536.57/100)*10000</f>
        <v>53657</v>
      </c>
      <c r="H17" s="47">
        <v>2401.4925373134329</v>
      </c>
      <c r="I17" s="60">
        <v>150</v>
      </c>
      <c r="J17" s="45">
        <v>0.82</v>
      </c>
      <c r="K17" s="61">
        <f t="shared" si="3"/>
        <v>780.11500000000001</v>
      </c>
      <c r="L17" s="62">
        <f t="shared" si="3"/>
        <v>58217.845000000001</v>
      </c>
      <c r="M17" s="63">
        <f>H17*(1+0.05)</f>
        <v>2521.5671641791046</v>
      </c>
      <c r="N17" s="60">
        <v>155</v>
      </c>
      <c r="O17" s="45">
        <v>0.83</v>
      </c>
      <c r="P17" s="61">
        <f t="shared" si="4"/>
        <v>846.42477499999995</v>
      </c>
      <c r="Q17" s="62">
        <f t="shared" si="4"/>
        <v>63166.361825</v>
      </c>
      <c r="R17" s="63">
        <f>M17*(1+0.05)</f>
        <v>2647.6455223880598</v>
      </c>
      <c r="S17" s="60">
        <v>160</v>
      </c>
      <c r="T17" s="45">
        <v>0.85</v>
      </c>
      <c r="U17" s="61">
        <f t="shared" si="5"/>
        <v>918.3708808749999</v>
      </c>
      <c r="V17" s="62">
        <f t="shared" si="5"/>
        <v>68535.502580125001</v>
      </c>
      <c r="W17" s="63">
        <f>R17*(1+0.05)</f>
        <v>2780.0277985074631</v>
      </c>
      <c r="X17" s="60">
        <v>165</v>
      </c>
      <c r="Y17" s="45">
        <v>0.87</v>
      </c>
      <c r="Z17" s="61">
        <f t="shared" si="6"/>
        <v>996.43240574937488</v>
      </c>
      <c r="AA17" s="72">
        <f t="shared" si="6"/>
        <v>74361.020299435622</v>
      </c>
      <c r="AB17" s="63">
        <f>W17*(1+0.05)</f>
        <v>2919.0291884328362</v>
      </c>
      <c r="AC17" s="73">
        <v>170</v>
      </c>
      <c r="AD17" s="67"/>
    </row>
  </sheetData>
  <mergeCells count="24">
    <mergeCell ref="C4:C6"/>
    <mergeCell ref="C12:C14"/>
    <mergeCell ref="D4:D6"/>
    <mergeCell ref="D12:D14"/>
    <mergeCell ref="A10:AC10"/>
    <mergeCell ref="A11:AC11"/>
    <mergeCell ref="E12:AC12"/>
    <mergeCell ref="E13:I13"/>
    <mergeCell ref="J13:N13"/>
    <mergeCell ref="O13:S13"/>
    <mergeCell ref="T13:X13"/>
    <mergeCell ref="Y13:AC13"/>
    <mergeCell ref="A12:A14"/>
    <mergeCell ref="B12:B14"/>
    <mergeCell ref="A2:AC2"/>
    <mergeCell ref="A3:AC3"/>
    <mergeCell ref="E4:AC4"/>
    <mergeCell ref="E5:I5"/>
    <mergeCell ref="J5:N5"/>
    <mergeCell ref="O5:S5"/>
    <mergeCell ref="T5:X5"/>
    <mergeCell ref="Y5:AC5"/>
    <mergeCell ref="A4:A6"/>
    <mergeCell ref="B4:B6"/>
  </mergeCells>
  <phoneticPr fontId="9" type="noConversion"/>
  <pageMargins left="0.75" right="0.75" top="1" bottom="1" header="0.51" footer="0.51"/>
  <pageSetup paperSize="8" scale="35" fitToHeight="0" orientation="landscape" verticalDpi="0"/>
  <headerFooter scaleWithDoc="0" alignWithMargins="0"/>
  <ignoredErrors>
    <ignoredError sqref="X16:AA16 S16:V16 N16:Q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陈天野</cp:lastModifiedBy>
  <dcterms:created xsi:type="dcterms:W3CDTF">2018-06-07T19:28:41Z</dcterms:created>
  <dcterms:modified xsi:type="dcterms:W3CDTF">2022-10-20T11:51:00Z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51568E9AD0AD42E98E6841D8AA380AA9</vt:lpwstr>
  </property>
</Properties>
</file>