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882" activeTab="2"/>
  </bookViews>
  <sheets>
    <sheet name="计划封面" sheetId="5" r:id="rId1"/>
    <sheet name="汇总表1" sheetId="4" r:id="rId2"/>
    <sheet name="2022年计划表" sheetId="2" r:id="rId3"/>
    <sheet name="Sheet1" sheetId="6" r:id="rId4"/>
  </sheets>
  <definedNames>
    <definedName name="_xlnm._FilterDatabase" localSheetId="2" hidden="1">'2022年计划表'!$A$1:$L$274</definedName>
    <definedName name="_xlnm.Print_Area" localSheetId="2">'2022年计划表'!$A$1:$L$274</definedName>
    <definedName name="_xlnm.Print_Area" localSheetId="1">汇总表1!$A$1:$D$49</definedName>
    <definedName name="_xlnm.Print_Titles" localSheetId="2">'2022年计划表'!$3:$4</definedName>
    <definedName name="_xlnm.Print_Titles" localSheetId="1">汇总表1!$3:$4</definedName>
  </definedNames>
  <calcPr calcId="144525"/>
</workbook>
</file>

<file path=xl/sharedStrings.xml><?xml version="1.0" encoding="utf-8"?>
<sst xmlns="http://schemas.openxmlformats.org/spreadsheetml/2006/main" count="1956" uniqueCount="933">
  <si>
    <t>滨海新区2022年度政府投资计划安排</t>
  </si>
  <si>
    <t>滨海新区发展和改革委员会</t>
  </si>
  <si>
    <t>滨海新区2022年度政府投资计划汇总表</t>
  </si>
  <si>
    <t>单位：万元</t>
  </si>
  <si>
    <t>建设性质</t>
  </si>
  <si>
    <t>项目个数</t>
  </si>
  <si>
    <t>总投资</t>
  </si>
  <si>
    <t>2022年计划投资</t>
  </si>
  <si>
    <t>总  计</t>
  </si>
  <si>
    <t>一.区本级合计</t>
  </si>
  <si>
    <t>续建项目</t>
  </si>
  <si>
    <t>新开工项目</t>
  </si>
  <si>
    <t>待安排项目</t>
  </si>
  <si>
    <t>重大项目前期费</t>
  </si>
  <si>
    <t>1.续建项目</t>
  </si>
  <si>
    <t>教育</t>
  </si>
  <si>
    <t>卫生</t>
  </si>
  <si>
    <t>民政</t>
  </si>
  <si>
    <t>市政配套</t>
  </si>
  <si>
    <t>环境改善</t>
  </si>
  <si>
    <t>乡村振兴</t>
  </si>
  <si>
    <t>社会管理</t>
  </si>
  <si>
    <t>保障性安居工程</t>
  </si>
  <si>
    <t>2.新开工项目</t>
  </si>
  <si>
    <t>3.待安排项目</t>
  </si>
  <si>
    <t>三.开发区合计</t>
  </si>
  <si>
    <t>续建</t>
  </si>
  <si>
    <t>新开</t>
  </si>
  <si>
    <t>1.经开区小计</t>
  </si>
  <si>
    <t>2.保税区小计</t>
  </si>
  <si>
    <t>3.高新区小计</t>
  </si>
  <si>
    <t>4.生态城小计</t>
  </si>
  <si>
    <t>5.东疆保税港区小计</t>
  </si>
  <si>
    <t>续建+新开工（不含前期费2000万）</t>
  </si>
  <si>
    <t>项目总投资</t>
  </si>
  <si>
    <t>当年计划安排</t>
  </si>
  <si>
    <t>安排年度投资</t>
  </si>
  <si>
    <t>合计</t>
  </si>
  <si>
    <t>开发区</t>
  </si>
  <si>
    <t>区本级+开发区合计</t>
  </si>
  <si>
    <t>投资占比%</t>
  </si>
  <si>
    <t>续建+新开工   合计</t>
  </si>
  <si>
    <t>区本级+开发区合计  续建</t>
  </si>
  <si>
    <t>区本级+开发区合计  新开</t>
  </si>
  <si>
    <t>滨海新区2022年度政府投资计划明细表</t>
  </si>
  <si>
    <t>序号</t>
  </si>
  <si>
    <t>项目名称</t>
  </si>
  <si>
    <t>项目建设单位</t>
  </si>
  <si>
    <t>建设地点</t>
  </si>
  <si>
    <t>建设期限</t>
  </si>
  <si>
    <t>建设规模及主要建设内容</t>
  </si>
  <si>
    <t>资金来源</t>
  </si>
  <si>
    <t>2022年计划</t>
  </si>
  <si>
    <t>2022年底进度</t>
  </si>
  <si>
    <t>主管部门</t>
  </si>
  <si>
    <t>备注</t>
  </si>
  <si>
    <t>总    计</t>
  </si>
  <si>
    <t>区本级合计</t>
  </si>
  <si>
    <t>一</t>
  </si>
  <si>
    <t>（一）</t>
  </si>
  <si>
    <t>滨海东壹区九年一贯制学校</t>
  </si>
  <si>
    <t>教育体育局</t>
  </si>
  <si>
    <t>泰达街，滨海东壹区</t>
  </si>
  <si>
    <t>2019.10-2023.08</t>
  </si>
  <si>
    <t>72个班规模教学综合楼，建筑面积41919平方米</t>
  </si>
  <si>
    <t>财政预算</t>
  </si>
  <si>
    <t>室内外配套</t>
  </si>
  <si>
    <t>区教育体育局</t>
  </si>
  <si>
    <t>汉沽东扩区幼儿园</t>
  </si>
  <si>
    <t>汉沽街，汉沽东扩区</t>
  </si>
  <si>
    <t>2020.12-2022.08</t>
  </si>
  <si>
    <t>12班教学楼，建筑面积4367平方米</t>
  </si>
  <si>
    <t>财政预算、政府债券</t>
  </si>
  <si>
    <t>竣工</t>
  </si>
  <si>
    <t>政府工作报告</t>
  </si>
  <si>
    <t>大港东城二幼</t>
  </si>
  <si>
    <t>古林街，港东新城</t>
  </si>
  <si>
    <t>2020.07-2022.09</t>
  </si>
  <si>
    <t>15个班规模教学综合楼，建筑面积5472平方米</t>
  </si>
  <si>
    <t>汉沽茶淀街滨河幼儿园</t>
  </si>
  <si>
    <t>汉沽河西地区</t>
  </si>
  <si>
    <t>2020.12-2023.09</t>
  </si>
  <si>
    <t>12班教学楼，建筑面积4802平方米</t>
  </si>
  <si>
    <t>主体施工</t>
  </si>
  <si>
    <t>紫云幼儿园</t>
  </si>
  <si>
    <t>紫云中学北侧</t>
  </si>
  <si>
    <t>9个班规模教学综合楼，建筑面3936平方米</t>
  </si>
  <si>
    <t>北塘第二幼儿园</t>
  </si>
  <si>
    <t>玄武湖路以东，霍州道以北</t>
  </si>
  <si>
    <t>2020.07-2022.12</t>
  </si>
  <si>
    <t>18个班规模教学综合楼，建筑面积6457平方米</t>
  </si>
  <si>
    <t>港东新城第三幼儿园</t>
  </si>
  <si>
    <t>港东新城</t>
  </si>
  <si>
    <t>9个班规模教学综合楼，建筑面积3662平方米</t>
  </si>
  <si>
    <t>太平镇欣苑二幼</t>
  </si>
  <si>
    <t>太平镇郭庄子村</t>
  </si>
  <si>
    <t>12个班规模教学综合楼，建筑面积4308平方米</t>
  </si>
  <si>
    <t>汉沽杨家泊镇中心幼儿园</t>
  </si>
  <si>
    <t>汉沽杨家泊镇</t>
  </si>
  <si>
    <t>12个班规模教学综合楼，建筑面积4719平方米</t>
  </si>
  <si>
    <t>（二）</t>
  </si>
  <si>
    <t>滨海新区肿瘤医院二期（中核滨海质子治疗示范工程）</t>
  </si>
  <si>
    <t>卫生健康委</t>
  </si>
  <si>
    <t>滨海新区黄港地区</t>
  </si>
  <si>
    <t>2018.09-2024.12</t>
  </si>
  <si>
    <t>总建筑面积16000平方米，地上建筑面积10500平方米，地下建筑面积5500平方米。主要包括门诊区，定位检查区，治疗准备区，质子治疗等功能区域</t>
  </si>
  <si>
    <t>基建工程完工，配合质子加速器设备安装</t>
  </si>
  <si>
    <t>区卫生健康委</t>
  </si>
  <si>
    <t>（三）</t>
  </si>
  <si>
    <t>滨海新区汉沽社会福利院护理康复中心及河西托老所工程</t>
  </si>
  <si>
    <t>汉沽福利院</t>
  </si>
  <si>
    <t>茶淀街，汉沽三纬路10号</t>
  </si>
  <si>
    <t>2021.03-2024.12</t>
  </si>
  <si>
    <t>总建筑面积6474平米185张床位，其中新建A座托老所4373平米，扩建B座护理康复中心1916平米，两座连廊建筑面积155平米，新建敬老中心外跨电梯30平米，室外绿化及管网工程</t>
  </si>
  <si>
    <t>财政预算、中央补助资金</t>
  </si>
  <si>
    <t>主体完工</t>
  </si>
  <si>
    <t>区民政局</t>
  </si>
  <si>
    <t>（四）</t>
  </si>
  <si>
    <t>Ⅰ</t>
  </si>
  <si>
    <t>道路工程</t>
  </si>
  <si>
    <t>津石高速公路（海滨大道-荣乌高速）工程</t>
  </si>
  <si>
    <t>天津滨海新区高速公路投资发展有限公司</t>
  </si>
  <si>
    <t>跨区域，起自滨海新区南港工业区，接已建的海滨大道及南港工业区港北路，止于西青区小张庄附近，接已建的津石高速和长深高速共线段</t>
  </si>
  <si>
    <t>2018.06-2022.12</t>
  </si>
  <si>
    <t>全长约31.3公里。同步建设津石高速至荣乌高速连接线，长约5.2公里，设小泊1处互通式立交。采用双向四车道高速公路标准。</t>
  </si>
  <si>
    <t>财政预算、政府债券、中央补助资金</t>
  </si>
  <si>
    <t>区交通运输局</t>
  </si>
  <si>
    <t>津歧公路（东风大桥-南堤路）拓宽改造工程</t>
  </si>
  <si>
    <t>天津滨海新区投资控股有限公司</t>
  </si>
  <si>
    <t>大港街，项目从东风大桥南头至南堤路，全长9.17千米</t>
  </si>
  <si>
    <t>2019.12-2022.12</t>
  </si>
  <si>
    <t>全长9.17千米，桥梁2处，一级公路标准，双向四车道，路基宽25.5米，路面设计荷载BZZ-100KN。包括路面工程31.22万平米、桥涵工程1138平米、用地面积148590.8平米，以及管线切改、交通设施、绿化等配套工程</t>
  </si>
  <si>
    <t>财政预算、政府债券、市补助资金</t>
  </si>
  <si>
    <t>永明路东延道路、排水及泵站工程</t>
  </si>
  <si>
    <t>大港市政工程服务站</t>
  </si>
  <si>
    <t>古林街，大港港东新城</t>
  </si>
  <si>
    <t>2017.06-2024.12</t>
  </si>
  <si>
    <t>主要建设内容包括道路、排水、泵站、交通、照明工程等。</t>
  </si>
  <si>
    <t>道路完工</t>
  </si>
  <si>
    <t>区住房建设委</t>
  </si>
  <si>
    <t>官港区域道路配套（交通设施、照明）补建工程</t>
  </si>
  <si>
    <t>天津滨港建设投资有限公司</t>
  </si>
  <si>
    <t>古林街官港地区</t>
  </si>
  <si>
    <t>2021.12-2022.12</t>
  </si>
  <si>
    <t>官港区域港西路、三号路、四号路交通工程、照明工程</t>
  </si>
  <si>
    <t>20项民心</t>
  </si>
  <si>
    <t>Ⅱ</t>
  </si>
  <si>
    <t>轨道及公交工程</t>
  </si>
  <si>
    <t>滨铁1号线一期工程（B1线）</t>
  </si>
  <si>
    <t>天津滨海新区轨道交通投资发展有限公司</t>
  </si>
  <si>
    <t>起自黄港欣嘉园，终至中部新城</t>
  </si>
  <si>
    <t>2016.02-2025.12</t>
  </si>
  <si>
    <t>沿线途径滨海西站、海洋高新区、塘沽老城区、解放路商业区、于家堡金融区及中部新城，线路全长31.5km，设站22座，均为地下站。设黄港车辆段1处，盐田停车场1处</t>
  </si>
  <si>
    <t>财政预算、政府债券、项目融资</t>
  </si>
  <si>
    <t>国祥西道站等开展围护及主体结构施工，滨海西站-第九大街等区间盾构施工，车辆段主体结构施工</t>
  </si>
  <si>
    <t>滨铁2号线（Z4一期）工程项目</t>
  </si>
  <si>
    <t>天津泰达城市轨道投资发展有限公司</t>
  </si>
  <si>
    <t>南起津晋高速北侧，北至营城街站北侧</t>
  </si>
  <si>
    <t>2016.07-2024.12</t>
  </si>
  <si>
    <t>线路全长约43.7km。全线共设车站24座，换乘站12座，平均站间距约1.8km，其中地下车站12座，高架车站11座，地面站1座。设新城停车场和汉沽车辆段各一处；北塘运管中心、停车场主变、第五大街主变、玉砂道主变。</t>
  </si>
  <si>
    <t>财政预算、政府债券、项目融资、政府和社会资本合作</t>
  </si>
  <si>
    <t>高架区间桩基、下部结构施工；高架车站主体结构施工，永定新河大桥桩基施工。地下段：海河北段、南段围护结构等。</t>
  </si>
  <si>
    <t>滨铁3号线（Z2线一期）工程（滨海机场站至北塘站）</t>
  </si>
  <si>
    <t>跨区域，滨海新区、东丽区、河北区</t>
  </si>
  <si>
    <t>2020.12-2025.06</t>
  </si>
  <si>
    <t>项目起自滨海国际机场，止于北塘站，沿线途径空港经济区、滨海高新区、开发区西区、滨海西站、海洋高新区，线路全长32.3公里，设车站14座。</t>
  </si>
  <si>
    <t>国有建设用地、功能区街镇自持土地征地，启动非建设用地征地，按照征地拆迁进度，全面启动开工建设。</t>
  </si>
  <si>
    <t>京滨城际滨海西站市政配套工程(滨海西站二期)</t>
  </si>
  <si>
    <t>天津泰达滨海站建设开发有限公司</t>
  </si>
  <si>
    <t>高铁滨海西站北侧，东至站前环路，西至站前环路，南至滨海西站，北至站前环路</t>
  </si>
  <si>
    <t>2019.02-2023.09</t>
  </si>
  <si>
    <t>地铁南明挖段总建筑面积约2.33万平米。主要建设南广场地铁段结构预留。北广场总建筑面积约16.67万平米，建设控制中心、枢纽综合办公楼、公交车场等，同步实施地表场地内道路广场、广场景观等室外工程。</t>
  </si>
  <si>
    <t>地铁南明挖段第一道支撑拆除，顶板结构施工，顶板及侧墙防水施工，顶板保护层施工，肥槽回填。北广场土方开挖完成。</t>
  </si>
  <si>
    <t>新区轨道交通网络运营控制中心一期工程</t>
  </si>
  <si>
    <t>北塘街</t>
  </si>
  <si>
    <t>2018.07-2025.12</t>
  </si>
  <si>
    <t>楼宇工程建筑面积57066平方米，系统工程包括应急指挥中心、信息编播中心、网络数据中心、运营管理中心、自动售检票多线路公用中心、应急大屏幕及会议系统、骨干通信系统等7个中心系统</t>
  </si>
  <si>
    <t>自筹资金</t>
  </si>
  <si>
    <t>开展装修及部分设备施工</t>
  </si>
  <si>
    <t>Ⅲ</t>
  </si>
  <si>
    <t>水务工程</t>
  </si>
  <si>
    <t>滨海新区南排河污水处理厂进水主管网</t>
  </si>
  <si>
    <t>塘沽建发公司</t>
  </si>
  <si>
    <t>大沽街，位于中心商务区，起点位于现状西江路内排水管道，终点位于南排河污水处理厂</t>
  </si>
  <si>
    <t>2018.12-2022.12</t>
  </si>
  <si>
    <t>主线均为顶管施工，长约4.5Km。顶管管径分为d1800mm（长度209米）和d2200mm（长度4.3公里）两种</t>
  </si>
  <si>
    <t>区水务局</t>
  </si>
  <si>
    <t>滨海新区环保督查雨污分流改造项目-津塘路泵站新建工程</t>
  </si>
  <si>
    <t>天津滨海建投项目管理有限公司</t>
  </si>
  <si>
    <t>新河街</t>
  </si>
  <si>
    <t>2021.12-2024.12</t>
  </si>
  <si>
    <t>项目位于塘沽区域，东至津滨轻轨九号线消防通道及现状空地、南至津塘公路、西至新河东干渠、北至津滨轻轨九号线。</t>
  </si>
  <si>
    <t>泵站基础</t>
  </si>
  <si>
    <t>黄港湿地生态区水环境综合治理与修复工程</t>
  </si>
  <si>
    <t>天津滨海新区公共产业建设投资有限公司</t>
  </si>
  <si>
    <t>滨海新区黄港一库，黄港二库，欣嘉园北侧</t>
  </si>
  <si>
    <t>黄港一库生态修复及湿地治理；新建东兴隆泵站；黄港生态区水环境提升</t>
  </si>
  <si>
    <t>全部子项目开工建设，并完成3个子项目建设</t>
  </si>
  <si>
    <t>Ⅳ</t>
  </si>
  <si>
    <t>公用工程</t>
  </si>
  <si>
    <t>天津市滨海人防综合训练基地</t>
  </si>
  <si>
    <t>中城投建工集团有限公司</t>
  </si>
  <si>
    <t>滨海新区汉沽医院路56号</t>
  </si>
  <si>
    <t>2021.10-2022.03</t>
  </si>
  <si>
    <t>改造面积约6312.60平方米。</t>
  </si>
  <si>
    <t>（五）</t>
  </si>
  <si>
    <t>塘沽世纪广场街心公园工程</t>
  </si>
  <si>
    <t>天津市滨海新区环境建设投资有限公司</t>
  </si>
  <si>
    <t>新村街，西邻河北路、南至营口道、北邻解放路</t>
  </si>
  <si>
    <t>2018.04-2022.12</t>
  </si>
  <si>
    <t>建设面积1.95万平方米，绿化面积0.45万平方米，包括绿化工程、铺装工程排盐工程、给水工程</t>
  </si>
  <si>
    <t>区城市管理委</t>
  </si>
  <si>
    <t>（六）</t>
  </si>
  <si>
    <t>工农大道（港中路-津冀界）改建工程</t>
  </si>
  <si>
    <t>公路服务中心</t>
  </si>
  <si>
    <t>太平镇,起于港中路，止于津冀界</t>
  </si>
  <si>
    <t>2019.12-2022.10</t>
  </si>
  <si>
    <t>全长7.265公里，桥梁7座，改建双向4车道一级公路标准；路面面积139620平米，桥梁面积20906平米，占地259406平米</t>
  </si>
  <si>
    <t>天津建设世界一流港口集疏运通道西中环海河南段基础设施项目</t>
  </si>
  <si>
    <t>中建新塘（天津）投资发展有限公司</t>
  </si>
  <si>
    <t>新城镇</t>
  </si>
  <si>
    <t>2016.05-2023.07</t>
  </si>
  <si>
    <t>西中环跨天津大道立交桥以及海河以南段快速路3.2公里快速路，包括道路工程、桥梁工程、排水工程、景观工程、照明工程以及附属工程等。</t>
  </si>
  <si>
    <t>政府债券、项目融资、自筹资金</t>
  </si>
  <si>
    <t>西中环一期实现完工通车，西中环二期主体结构基本完工，道路雨水管网完成铺设。</t>
  </si>
  <si>
    <t>新城镇政府</t>
  </si>
  <si>
    <t>北水南调干渠（新城镇北河滩泵站桥至津晋高速穿路箱涵段）治理工程</t>
  </si>
  <si>
    <t>排灌事务中心</t>
  </si>
  <si>
    <t>滨海新区新城镇</t>
  </si>
  <si>
    <t>2021.10-2022.12</t>
  </si>
  <si>
    <t>治理北河滩泵站桥至津晋高速穿路箱涵长3.98km北水南调干渠，主要建设内容包括河道清淤及护砌、沿河构筑物改造等</t>
  </si>
  <si>
    <t>（七）</t>
  </si>
  <si>
    <t>滨海新区看守所拘留所项目</t>
  </si>
  <si>
    <t>区公安局</t>
  </si>
  <si>
    <t>港城大道以北，北塘水库以西</t>
  </si>
  <si>
    <t>2018.10-2022.12</t>
  </si>
  <si>
    <t>建筑面积53757平方米，主要建设看守所监区、拘留所执法办案大厅以及综合业务楼共13个单体。</t>
  </si>
  <si>
    <t>滨海新区交通管理科技设施建设项目</t>
  </si>
  <si>
    <t>跨区域，滨海新区</t>
  </si>
  <si>
    <t>进行中心平台、机房、电子警察等建设</t>
  </si>
  <si>
    <t>结合资金落实情况，完成验收工作，结合实际投入使用</t>
  </si>
  <si>
    <t>滨海新区消防"三项建设"项目</t>
  </si>
  <si>
    <t>区消防支队</t>
  </si>
  <si>
    <t>高新区海洋科技园，海洋高新技术产业园区宝滨道和新北路交口西北侧</t>
  </si>
  <si>
    <t>2020.11-2023.12</t>
  </si>
  <si>
    <t>占地面积50281.3平方米，包括消防训练基地建筑面积约4900平方米、战勤保障大队综合楼建筑面积约5200平方米、备勤用房建筑面积约4860平方米。</t>
  </si>
  <si>
    <t>战勤保障大队及公寓住房主体结构完工，二次结构施工；训练基地开工建设</t>
  </si>
  <si>
    <t>区消防救援支队</t>
  </si>
  <si>
    <t>京津冀协同发展之产业协同与智慧城市建设项目</t>
  </si>
  <si>
    <t>天津泰达智慧城市科技有限公司</t>
  </si>
  <si>
    <t>天津市滨海新区</t>
  </si>
  <si>
    <t>2020.07-2023.12</t>
  </si>
  <si>
    <t>打造智慧滨海城市数字大脑、优化智慧政务板块应用集群、提升智慧经济板块应用集群、完善智慧城市板块应用集群、丰富智慧民生板块应用集群、打造三类超级应用等</t>
  </si>
  <si>
    <t>完成第二期项目建设。</t>
  </si>
  <si>
    <t>区委网络安全和信息化委员会办公室（天津市滨海新区互联网信息办公室）</t>
  </si>
  <si>
    <t>（八）</t>
  </si>
  <si>
    <t>胡家园片区八堡、中心桥还迁房建设</t>
  </si>
  <si>
    <t>新塘公司</t>
  </si>
  <si>
    <t>胡家园街</t>
  </si>
  <si>
    <t>2019.12-2024.07</t>
  </si>
  <si>
    <t>33万平方米</t>
  </si>
  <si>
    <t>政府债券、自筹资金</t>
  </si>
  <si>
    <t>完成基础施工。</t>
  </si>
  <si>
    <t>海晶老五场宿舍区就地改造项目</t>
  </si>
  <si>
    <t>天津长芦海晶集团有限公司</t>
  </si>
  <si>
    <t>天津市滨海新区塘沽 港联络线南李港铁路北</t>
  </si>
  <si>
    <t>2020.05-2022.06</t>
  </si>
  <si>
    <t>13519.02平方米，海晶老屋场宿舍区就地改造（棚户区改造项目）</t>
  </si>
  <si>
    <t>远年住房和老旧小区改造</t>
  </si>
  <si>
    <t>塘沽房产服务中心</t>
  </si>
  <si>
    <t>新村街、新河街、新港街、新北街、胡家园街、塘沽街、杭州道街、汉沽街、茶淀街、寨上街、大港街、海滨街、古林街</t>
  </si>
  <si>
    <t>2021.08-2025.01</t>
  </si>
  <si>
    <t>2021-2025计划实施改造老旧小区345个，投资约44亿元，主要进行基础类改造和部分完善提升类改造。</t>
  </si>
  <si>
    <t>政府和社会资本合作、中央补助资金</t>
  </si>
  <si>
    <t>2022年计划完成83个小区改造，截止2022年底计划完成139个老旧小区改造</t>
  </si>
  <si>
    <t>20项民心
政府工作报告</t>
  </si>
  <si>
    <t>二</t>
  </si>
  <si>
    <t>新开工</t>
  </si>
  <si>
    <t>（一)</t>
  </si>
  <si>
    <t>滨海职业学校南区改造为一贯制学校</t>
  </si>
  <si>
    <t>原校址</t>
  </si>
  <si>
    <t>2022.06-2023.09</t>
  </si>
  <si>
    <t>建筑面积11442平方米，提升改造为36班九年一贯制学校</t>
  </si>
  <si>
    <t>大港东城海宁园配套小学装修工程</t>
  </si>
  <si>
    <t>大港东城海宁园</t>
  </si>
  <si>
    <t>2022.06-2022.12</t>
  </si>
  <si>
    <t>18班教学楼，建筑面7950平方米装修</t>
  </si>
  <si>
    <t>大港三中操场</t>
  </si>
  <si>
    <t>原址</t>
  </si>
  <si>
    <t>修建操场</t>
  </si>
  <si>
    <t>贻成峰景幼儿园装饰装修</t>
  </si>
  <si>
    <t>贻成峰景小区</t>
  </si>
  <si>
    <t>四个班幼儿园提升改造</t>
  </si>
  <si>
    <t>中塘镇中心幼儿园消防改造及修缮</t>
  </si>
  <si>
    <t>中塘示范镇原址</t>
  </si>
  <si>
    <t>消防改造及修缮</t>
  </si>
  <si>
    <t>中塘镇中学消防改造及维修</t>
  </si>
  <si>
    <t>天津市第五中心医院新扩建及改造项目</t>
  </si>
  <si>
    <t>天津市第五中心医院</t>
  </si>
  <si>
    <t>天津市滨海新区浙江路41号</t>
  </si>
  <si>
    <t>2022.08-2027.12</t>
  </si>
  <si>
    <t>新扩建内科大楼、综合楼、地下车库，改造发热门诊楼及科研教学楼.项目新建总建筑面积约 116000 平方米，项目改造总建筑面积约 7827.8 平方米</t>
  </si>
  <si>
    <t>完成控规调整、批复规划许可、办理施工许可证及进场开工。</t>
  </si>
  <si>
    <t>滨海新区社会组织孵化基地改造</t>
  </si>
  <si>
    <t>新村街。东至福建路，北至上海道，西至中法供水公司，南至宁波道。原塘沽养老院内</t>
  </si>
  <si>
    <t>2022.07-2022.12</t>
  </si>
  <si>
    <t>拆除老旧脱落掉吊顶，上下水管拆除，重新安装铺设。消防改造，消防泵房、水箱、设备等安装。</t>
  </si>
  <si>
    <t>殡仪服务中心改造</t>
  </si>
  <si>
    <t>民政事务服务中心</t>
  </si>
  <si>
    <t>第四殡仪馆院内（港塘路）</t>
  </si>
  <si>
    <t>2022.06-2023.12</t>
  </si>
  <si>
    <t>第四殡仪馆殡仪服务中心提升改造，改造面积17000平方米。含配套及消防工程。</t>
  </si>
  <si>
    <t>尸检中心、守灵间改造完工</t>
  </si>
  <si>
    <t>社会福利和养老指导服务中心信息中心项目</t>
  </si>
  <si>
    <t>社会福利和养老服务指导中心</t>
  </si>
  <si>
    <t>滨海新区塘沽徐州道911号</t>
  </si>
  <si>
    <t>2022.08-2024.12</t>
  </si>
  <si>
    <t>该项目为二层底商，一层约320平米，拟设置滨海新区养老护理员实操区、适老设备器材推广区和惠老服务政策解答接待区。二层约780平米，拟设置为滨海新区养老信息平台。项目分为现场改造，设施设备购置和软件设计实施。</t>
  </si>
  <si>
    <t>内部改造完工</t>
  </si>
  <si>
    <t>海河外滩提升改造工程（水利工程及一期景观工程）</t>
  </si>
  <si>
    <t>上海道外滩区域，东至新华路、南至海河、西至和平路、北至上海道，总用地面积约12万平方米。</t>
  </si>
  <si>
    <t>2022.03-2022.12</t>
  </si>
  <si>
    <t>包括景观绿化工程，绿化约5227平方米，广场园路铺装约24903平方米，建设风帆廊架一座约2832万平方米，景观花池253平方米；水利工程，改造一级防洪墙132米、二级防洪墙839米，修缮二级防洪墙590米等。</t>
  </si>
  <si>
    <t>20项民心政府工作报告</t>
  </si>
  <si>
    <t>花园西路新建工程</t>
  </si>
  <si>
    <t>塘沽街</t>
  </si>
  <si>
    <t>新建花园南路及配套雨污水、给水、中水、燃气、路灯、绿化、交安设施等工程</t>
  </si>
  <si>
    <t>铁东地区道路完善工程</t>
  </si>
  <si>
    <t>滨海新区城投建投发展有限公司</t>
  </si>
  <si>
    <t>塘沽津山铁路以东</t>
  </si>
  <si>
    <t>2022.06-2024.12</t>
  </si>
  <si>
    <t>对津山铁路以东，杭州道以北片区进行道路及设施完善。</t>
  </si>
  <si>
    <t>部分道路完成路基施工</t>
  </si>
  <si>
    <t>车站北路跨海河桥工程</t>
  </si>
  <si>
    <t>未确定</t>
  </si>
  <si>
    <t>南起曙光道，向北以地坪形式布线，后起桥跨越海河南路、海河后接现状车站北路跨铁路桥</t>
  </si>
  <si>
    <t>2022.08-2025.12</t>
  </si>
  <si>
    <t>车站北路跨海河桥，全长2.1km，城市主干路，双向6车道标准</t>
  </si>
  <si>
    <t>桩基施工</t>
  </si>
  <si>
    <t>天津港集疏港配套基础设施提升工程</t>
  </si>
  <si>
    <t>滨海新区交通运输局</t>
  </si>
  <si>
    <t>滨海新区</t>
  </si>
  <si>
    <t>2022.03-2023.12</t>
  </si>
  <si>
    <t>项目实施港城大道、海景大道、轻纺大道、港塘路、塘汉快速路维修工程，采用一级公路标准，长给51.5km</t>
  </si>
  <si>
    <t>部分道路完工</t>
  </si>
  <si>
    <t>津歧公路拓宽改造工程（二期）</t>
  </si>
  <si>
    <t>天津滨海建投基建管理有限公司</t>
  </si>
  <si>
    <t>二期南堤路-津冀界</t>
  </si>
  <si>
    <t>2022.10-2025.12</t>
  </si>
  <si>
    <t>二期全长约7.8km,按照双向四车道一级公路标准进行拓宽改造，设计车速为80km/小时</t>
  </si>
  <si>
    <t>道路施工</t>
  </si>
  <si>
    <t>西中环快速路跨海河桥工程</t>
  </si>
  <si>
    <t>天津滨海海河金湾城市开发有限公司</t>
  </si>
  <si>
    <t>北侧起于津塘公路，南侧止于规划永创道，（西中环跨海河桥部分）</t>
  </si>
  <si>
    <t>2022.12-2026.12</t>
  </si>
  <si>
    <t>双向8车道城市快速路标准，长约2.5公里</t>
  </si>
  <si>
    <t>开工建设</t>
  </si>
  <si>
    <t>天津港集疏运专用货运通道工程</t>
  </si>
  <si>
    <t>天津滨海集疏运通道建设发展有限公司</t>
  </si>
  <si>
    <t>起于天津港内海铁大道，止于京津塘高速</t>
  </si>
  <si>
    <t>2022.09-2026.12</t>
  </si>
  <si>
    <t>以港城大道联络线为界，以东12.3km采用双向12车道快速路标准，以西9km采用双向10车道高速公路标准。</t>
  </si>
  <si>
    <t>财政预算、市补助资金</t>
  </si>
  <si>
    <t>大港港东新城污水处理厂尾水湿地净化、生态补水、资源化利用工程</t>
  </si>
  <si>
    <t>新区水务局</t>
  </si>
  <si>
    <t>滨海新区大港街</t>
  </si>
  <si>
    <t>2022.11-2024.12</t>
  </si>
  <si>
    <t>对汉港明渠、环港河、板桥河约12.72km河道进行治理；对福绣园水系湿地进行改造；配套建设福绣园水系湿地提升泵站和环港河提升泵站</t>
  </si>
  <si>
    <t>开工</t>
  </si>
  <si>
    <t>泰达第一污水处理厂尾水湿地净化生态补水资源化利用工程</t>
  </si>
  <si>
    <t>位于滨海新区新北街、北塘街，北塘明渠</t>
  </si>
  <si>
    <t>2022.11-2023.12</t>
  </si>
  <si>
    <t>实施泰达第一污水处理厂出水管网改造工程、滨海中关村水系水质提升工程、北塘明渠修复及湿地改造工程等项目</t>
  </si>
  <si>
    <t>滨海新区沧浪渠和北排河河口生态修复工程</t>
  </si>
  <si>
    <t>河长制事务中心</t>
  </si>
  <si>
    <t>滨海新区古林街</t>
  </si>
  <si>
    <t>北排水河、沧浪渠河口清淤治理，总长9.84km，其中北排水河长6.35km，沧浪渠分洪道长3.49km。</t>
  </si>
  <si>
    <t>天津市海洋生态保护修复项目</t>
  </si>
  <si>
    <t>区海洋局</t>
  </si>
  <si>
    <t>汉沽区域，临海新城至津冀北线</t>
  </si>
  <si>
    <t>海岸带海堤生态化建设、海岸带修复</t>
  </si>
  <si>
    <t>完成项目全部施工内容的40%</t>
  </si>
  <si>
    <t>世纪大道路口完善工程</t>
  </si>
  <si>
    <t>区城管委</t>
  </si>
  <si>
    <t>大港地区</t>
  </si>
  <si>
    <t>对世纪大道部分路口进行优化完善</t>
  </si>
  <si>
    <t>滨海新区农业水源置换工程</t>
  </si>
  <si>
    <t>滨海新区河长制事务中心</t>
  </si>
  <si>
    <t>汉沽街、茶淀街、杨家泊、中塘镇、小王庄镇、太平镇、海滨街、北塘街、胡家园街、新城镇</t>
  </si>
  <si>
    <t>建设内容主要包含斗口以上拆除重建及新建泵站85座、水闸133座、过路管涵12座，新建2处埋管和1处顶管，清淤主干河道228.38公里、支渠48.43公里，安装计量设施199个，封堵机井894眼</t>
  </si>
  <si>
    <t>滨海新区太平镇五星村和翟庄子村水美乡村工程</t>
  </si>
  <si>
    <t>滨海新区太平镇五星村、翟庄子村</t>
  </si>
  <si>
    <t>以水美乡村为主题，对太平镇五星村和翟庄子村内水系、坑塘进行治理改造</t>
  </si>
  <si>
    <t>太平镇污水处理设施及配套项目污水处理厂工程施工</t>
  </si>
  <si>
    <t>天津天保嘉郡投资有限公司</t>
  </si>
  <si>
    <t>天津市滨海新区太平镇</t>
  </si>
  <si>
    <t>2022.01-2022.12</t>
  </si>
  <si>
    <t>用地面积9968㎡，远期处理规模9600m³/d，近期处理规模4800m³/d，包括建筑物、构筑物及相关设备等同步实施厂内道路、绿化等附属工程。</t>
  </si>
  <si>
    <t>太平镇政府</t>
  </si>
  <si>
    <t>太平镇污水处理设施及配套项目盛安璐、康华街管网及道路工程施工</t>
  </si>
  <si>
    <t>天保嘉郡投资有限公司</t>
  </si>
  <si>
    <t>滨海新区太平镇</t>
  </si>
  <si>
    <t>2022.01-2023.01</t>
  </si>
  <si>
    <t>道路总长度约2791.97米，主要建设内容为道路、交通、排水、照明、再生水、景观等专业工程。康华街管径为DN160–DN1000mm，盛安路管径为DN160 -DN2800mm。</t>
  </si>
  <si>
    <t>完成基层及道路结构层</t>
  </si>
  <si>
    <t>小王庄镇乡村振兴一二三产业融合发展项目</t>
  </si>
  <si>
    <t>小王庄镇政府</t>
  </si>
  <si>
    <t>滨海新区小王庄镇</t>
  </si>
  <si>
    <t>2022.03-2023.02</t>
  </si>
  <si>
    <t>新建特色农产品加工产业园区市政基础设施配套占地面积约66.30公顷；慢行系统绿化景观改造工程；乡村公路维修改造工程；拟对沈清庄、东树深、西树深、东湾河等枣林园进行改造，包括新建水泥硬化道路长约12300m，沟渠清淤长约12120米，新建涵洞15座。</t>
  </si>
  <si>
    <t>完成征拆迁移120余亩、管线综合与市政道路初设批复、雨水泵站初设、建设工程规划许可证办理、管线综合部分施工，新建园区内给水、中水、雨水、污水、供热工程；完成市政道路一期建设施工。</t>
  </si>
  <si>
    <t>国家现代农业产业园</t>
  </si>
  <si>
    <t>滨海建投、海升水产养殖公司，天津立达海水资源开发公司等20多家企业</t>
  </si>
  <si>
    <t>杨家泊镇、茶淀街、寨上街、北塘街、太平镇、海滨街、古林街、小王庄镇</t>
  </si>
  <si>
    <t>2022.01-2024.12</t>
  </si>
  <si>
    <t>计划建设8大工程，涉及对虾种苗繁育基地建设项目、对虾标准化池塘健康养殖示范项目、陆基对虾生态健康养殖项目、“鱼蟹+海水稻”种养基地示范项目、农产品加工物流区建设项目、工厂化循环水养殖建设项目、电厂海水淡化冷却水回收再利用项目、现代渔业绿色示范项目、提升改造渔港建设项目、高标准农田建设等34个项目。主导产业为对虾、鲆鲽鱼。</t>
  </si>
  <si>
    <t>财政预算、中央补助资金、自筹资金</t>
  </si>
  <si>
    <t>34个项目全部开工建设</t>
  </si>
  <si>
    <t>区农业农村委</t>
  </si>
  <si>
    <t>新北路消防站</t>
  </si>
  <si>
    <t>消防救援支队</t>
  </si>
  <si>
    <t>海洋高新区河北西路68号</t>
  </si>
  <si>
    <t>新建消防站建筑面积约4500平米</t>
  </si>
  <si>
    <t>主体结构施工</t>
  </si>
  <si>
    <t>水上消防站建设项目</t>
  </si>
  <si>
    <t>建投集团</t>
  </si>
  <si>
    <t>东疆港</t>
  </si>
  <si>
    <t>建设水上消防站一座，并配建相关附属设施</t>
  </si>
  <si>
    <t>政府债券、市补助资金</t>
  </si>
  <si>
    <t>区应急局</t>
  </si>
  <si>
    <t>雅安里房屋装修工程</t>
  </si>
  <si>
    <t>天津市滨海新区住房投资有限公司</t>
  </si>
  <si>
    <t>汉沽雅安里小区</t>
  </si>
  <si>
    <t>2022.04-2022.07</t>
  </si>
  <si>
    <t>对雅安里400套空置房（建筑面积约23567平方米）进行装修后作为新区公共租赁住房配租使用</t>
  </si>
  <si>
    <t>三</t>
  </si>
  <si>
    <t>待安排</t>
  </si>
  <si>
    <t>塘汉公路联络线工程（塘汉快速路至中新生态城段）</t>
  </si>
  <si>
    <t>位于汉沽及中新生态城区域，起于塘汉快速路、止于中新生态城静湖北路。</t>
  </si>
  <si>
    <t>2019.02-2024.12</t>
  </si>
  <si>
    <t>结合区域路网，建设塘汉公路联络线，向东服务中新生态城，向西与塘汉快速路连接，长约2170米。</t>
  </si>
  <si>
    <t>一标完工，二标视征拆解决和资金落实情况开工</t>
  </si>
  <si>
    <t>海景七路道路及排水工程（一期）</t>
  </si>
  <si>
    <t>滨海新区大港市政工程服务</t>
  </si>
  <si>
    <t>古林街海景七路</t>
  </si>
  <si>
    <t>2017.03-2022.12</t>
  </si>
  <si>
    <t>道路（含道路、路灯、交通信号及绿化）、雨污排等工程</t>
  </si>
  <si>
    <t>滨海新区噪声超标整治工程</t>
  </si>
  <si>
    <t>城投建发</t>
  </si>
  <si>
    <t>滨海湖小区、水木清华园增设声屏障，长度约2080米；宝龙城小区、联发欣悦学府延长声屏障，长度约660米；大港福汇园小区增设限速标志；远洋琨庭小区修补声屏障。</t>
  </si>
  <si>
    <t>天津市治超联网管理信息系统工程（滨海新区）提升改造</t>
  </si>
  <si>
    <t>滨海新区交通运输综合执法支队</t>
  </si>
  <si>
    <t>2021.07-2022.12</t>
  </si>
  <si>
    <t>改造升级2座超限检测站，新建16处非现场检测点，新建源头监控1处，配备执法人员设备18套，升级执法车辆监控设备3台。</t>
  </si>
  <si>
    <t>津潍高铁</t>
  </si>
  <si>
    <t>2022.09-2028.12</t>
  </si>
  <si>
    <t>负责新区段的征地拆迁及资本金</t>
  </si>
  <si>
    <t>滨海人民防空指挥所建设及附属工程</t>
  </si>
  <si>
    <t>中建八局</t>
  </si>
  <si>
    <t>滨海新区文化中心地下负二层</t>
  </si>
  <si>
    <t>2015.06-2022.06</t>
  </si>
  <si>
    <t>建设人防指挥所（含指挥信息化系统）；人防地下车库等。</t>
  </si>
  <si>
    <t>滨海新区看守所拘留所配套工程</t>
  </si>
  <si>
    <t>滨海新区核心区北塘水库以西，港城大道以北</t>
  </si>
  <si>
    <t>2022.6-2022.12</t>
  </si>
  <si>
    <t>看守所地区市政基础设施配套工程共包括3条道路的道路排水交通以及路灯照明工程，道路全长2.537km。次干路车行道面积约8300m2，支路车行道面积约16275m2。人行道面积约8803m2。看守所片区拟建d600～d1800mm雨水管道，干管总长度约1760米；拟建d400～d500mm污水管道，干管总长度约3410米。</t>
  </si>
  <si>
    <t>滨海新区看守所拘留所配套供水工程</t>
  </si>
  <si>
    <t>中法供水公司</t>
  </si>
  <si>
    <t>DN300管3699米</t>
  </si>
  <si>
    <t>滨海新区看守所拘留所项目市政基础设施配套中水工程</t>
  </si>
  <si>
    <t>中翔水务公司</t>
  </si>
  <si>
    <t>新建一条中水管线2200米</t>
  </si>
  <si>
    <t>滨海新区看守所拘留所项目市政基础设施配套燃气工程</t>
  </si>
  <si>
    <t>塘沽燃气公司</t>
  </si>
  <si>
    <t>塘沽海滨大道以东</t>
  </si>
  <si>
    <t>新建一条DN300天然气管道Q235螺旋焊接钢管DN300（加强级防腐）1163.500m，天然气管道焊缝为X光射线无损探伤(80×300,双壁厚16)1163.500m,刷两遍防锈漆。路面拆除及恢复做法为：细粒式沥青混凝土40mm--中粒式沥青混凝土60mm--沥青混凝土碎石路面100mm--三合土（石灰、粉煤灰、碎石）300mm。</t>
  </si>
  <si>
    <t>2016年滨海新区绿化专项东千米桥两侧绿化建设工程</t>
  </si>
  <si>
    <t>海滨街， 位于津岐公路东西两侧（东千米桥北侧680米至南侧997米段）</t>
  </si>
  <si>
    <t>2016.07-2023.12</t>
  </si>
  <si>
    <t>新建绿化1.5万平方米，包括绿化工程、排盐工程、给水工程等</t>
  </si>
  <si>
    <t>国家储备林基地建设--天津市滨海新区北大港水库生态储备林项目（二期）</t>
  </si>
  <si>
    <t>海滨街，位于北穿港路南侧，西起太沙路，东至腾飞道</t>
  </si>
  <si>
    <t>2017.10-2023.12</t>
  </si>
  <si>
    <t>新建绿化31.77万平方米，包括绿化工程、排盐工程、给水工程等</t>
  </si>
  <si>
    <t>塘承高速公路滨海新区段（西中环快速—津汉高速）工程</t>
  </si>
  <si>
    <t>天津高速公路集团有限公司</t>
  </si>
  <si>
    <t>滨海新区宁车沽村</t>
  </si>
  <si>
    <t>2019.09-2022.12</t>
  </si>
  <si>
    <t>项目从西中环永定新河大桥北侧，向北接现状塘承高速一期工程。全线共设置特大桥一座，互通立交一座，涵洞8道，主线收费站一处。全长4.196公里。</t>
  </si>
  <si>
    <t>完成电力线切改、沟渠改造、西中环接顺段</t>
  </si>
  <si>
    <t>小王庄镇消防站</t>
  </si>
  <si>
    <t>小王庄镇</t>
  </si>
  <si>
    <t>小王庄镇，原北大港农场学校</t>
  </si>
  <si>
    <t>2018.12-2023.08</t>
  </si>
  <si>
    <t>一级普通消防站、战勤保障楼、警卫室、训练塔，总建筑面积6141.83平方米。</t>
  </si>
  <si>
    <t>战勤保障楼、一级消防站、训练塔、警卫室等全部完工</t>
  </si>
  <si>
    <t>棚户区改造项目18片</t>
  </si>
  <si>
    <t>寨上街、汉沽街、茶淀街</t>
  </si>
  <si>
    <t>2018.10-2024.12</t>
  </si>
  <si>
    <t>涉及拆迁总户数5921户，房屋建筑面积30.51万平方米。</t>
  </si>
  <si>
    <t>结合资金到位情况，推动完成剩余未签约户。</t>
  </si>
  <si>
    <t>滨海新区保障性租赁住房项目（TGf(07) 03地块）</t>
  </si>
  <si>
    <t>滨海新区住房投资有限公司</t>
  </si>
  <si>
    <t>新港公园北侧</t>
  </si>
  <si>
    <t>2022.08-2024.10</t>
  </si>
  <si>
    <t>建筑面积约28448平方米</t>
  </si>
  <si>
    <t>施工</t>
  </si>
  <si>
    <t>开发区合计</t>
  </si>
  <si>
    <t>经开区合计</t>
  </si>
  <si>
    <t>续建小计</t>
  </si>
  <si>
    <t>泰达智慧城市综合交通运输管理系统一期工程</t>
  </si>
  <si>
    <t>运管中心</t>
  </si>
  <si>
    <t>东区、南港</t>
  </si>
  <si>
    <t>2020-2022</t>
  </si>
  <si>
    <t>主要建设内容：设计用户界面、开发现有系统对接兼容软件、外部系统对接兼容软件、开发系统业务电子化服务模块、4G车载终端模块、行政执法终端模块、大数据智慧分析判断模块、智慧化指挥调度中心模块、突发事件监测与响应模块等</t>
  </si>
  <si>
    <t>项目建设完成</t>
  </si>
  <si>
    <t>经开区管委会</t>
  </si>
  <si>
    <t>泰达国际心血管病医院介入中心改扩建工程</t>
  </si>
  <si>
    <t>泰心医院</t>
  </si>
  <si>
    <t>东区</t>
  </si>
  <si>
    <t>2021-2022</t>
  </si>
  <si>
    <t>介入中心改扩建工程占地面积1724.24m²。总占地面积1724.24平方米，地上2层，建筑面积4345.52平方米</t>
  </si>
  <si>
    <t>泰达街</t>
  </si>
  <si>
    <t>泰达国际心血管病医院医技楼改扩建工程</t>
  </si>
  <si>
    <t>医技楼改扩建工程占地面积3601.26平方米，地上4层，建筑面积11812.85平方米</t>
  </si>
  <si>
    <t>泰达国际心血管病医院新建停车楼工程</t>
  </si>
  <si>
    <t>2021-2023</t>
  </si>
  <si>
    <t>新建停车楼工程占地面积4230.88平方米，地上十七层，地下一层，建筑面积75462.89平方米</t>
  </si>
  <si>
    <t>基础完成、主体结构完成70%</t>
  </si>
  <si>
    <t>京津冀协同发展天津泰达足球场提升改造重点项目</t>
  </si>
  <si>
    <t>泰达集团</t>
  </si>
  <si>
    <t>东区，天津泰达足球场，东至永旺购物中心；南至中心湖区；西至奥运路；北至泰达时尚购物中心</t>
  </si>
  <si>
    <t>建筑功能布局调整；原有已破损的室内外装修和机电系统拆除；结构维修改造；建筑维修改造；外檐维修改造；室内装修提升改造；变电工艺维修改造；建筑给排水、暖通、强电、弱电、消防等系统提升改造；增加抗震支吊架；电梯更换、新增3部电梯（直梯）；建筑泛光照明提升改造</t>
  </si>
  <si>
    <t>市体育局</t>
  </si>
  <si>
    <t>东南组团雨水泵站工程</t>
  </si>
  <si>
    <t>西区办</t>
  </si>
  <si>
    <t>西区</t>
  </si>
  <si>
    <t>2019-2022</t>
  </si>
  <si>
    <t>工程占地面积约3800平方米，该泵站为雨水泵站，设计雨水排放量规模为9m³/s，设6台潜水轴流泵，单泵流量5400立方米/小时，扬程9米。</t>
  </si>
  <si>
    <t>南港2号消防站</t>
  </si>
  <si>
    <t>南港集团</t>
  </si>
  <si>
    <t>南港工业区</t>
  </si>
  <si>
    <t>总用地面积约4800平方米，总建筑面积约3532.00平方米，主要建设内容包括综合楼、岗亭、训练塔，同步实施道路、绿化、室外管网、室外停车位、围墙及大门等室外配套工程；采购消防器材。</t>
  </si>
  <si>
    <t>政府债券</t>
  </si>
  <si>
    <t>项目竣工</t>
  </si>
  <si>
    <t>2020-2022年机动工程</t>
  </si>
  <si>
    <t>防汛、小型土石方等。</t>
  </si>
  <si>
    <t>南港工业区津石高速联络线门禁工程</t>
  </si>
  <si>
    <t>在新建津石高速联络线建设南港封闭门禁，门禁总占地面积26520平米，车道规模七进四出，临时停车区路面2000㎡，管理用房370㎡。</t>
  </si>
  <si>
    <t>南港工业区防波堤及围埝维修工程</t>
  </si>
  <si>
    <t>项目拟对红旗路围埝北侧，B04-B06段全长2100米挡浪墙，南防波堤3700米挡浪墙进行维修，其他路基围埝约2000米。</t>
  </si>
  <si>
    <t>南港工业区大港水厂引水管线工程</t>
  </si>
  <si>
    <t>为保障南港工业区渤化、中沙、华电等一系列重大项目投产，需要新建一条DN1000供水管线（从中区接收至南港工业区），管线长度约12公里。</t>
  </si>
  <si>
    <t>创业路立交引道工程（海滨大道-海港路）</t>
  </si>
  <si>
    <t>新建道路624m，道路面积约1.5万m2，包括道路工程、雨水泵站、电力照明、交通工程等。</t>
  </si>
  <si>
    <t>南港工业区石化管廊项目</t>
  </si>
  <si>
    <t>建设公共管廊约16.6KM,联络天津石化与南港工业区。管廊规划建设3层，一期建设2层，预留1层，主体采用钢砼混合结构，桩基础。</t>
  </si>
  <si>
    <t>南港工业区岸线生态修复工程-红旗路（南港六街-南港九街）生态绿道工程</t>
  </si>
  <si>
    <t>南港工业区岸线生态修复，包括生态修复、湿地景观提升和绿化工程。</t>
  </si>
  <si>
    <t>滨海新区南部片区水系连通工程</t>
  </si>
  <si>
    <t>污水处理厂出水排入南港工业区湿地进行进一步净化，净化后的水经过红旗路南侧河道、西港池内侧连通水系、海滨大道东侧河道转输后，经过东一排尾渠排入排碱河，由排碱河最终排入新区南部片区5.78km2湿地。</t>
  </si>
  <si>
    <t>安阳道桥</t>
  </si>
  <si>
    <t>泰达建设</t>
  </si>
  <si>
    <t>中心商务区</t>
  </si>
  <si>
    <t>2012-2023</t>
  </si>
  <si>
    <t>安阳道跨海河大桥工程连接响螺湾商务区和于家堡金融区的重要通道，西连安阳道，东接于新道。安阳道跨海河大桥全长857m，其中桥梁长度633米，主跨220米，通航净高12米。</t>
  </si>
  <si>
    <t>根据拖靶队和天津边检站的搬迁安置情况，断航复工建设。</t>
  </si>
  <si>
    <t>天碱0.37区域内道路工程（5项）</t>
  </si>
  <si>
    <t>天碱区域德榜道一期（旭晨路-旭升路）道路工程；德馨道一期（旭清路-大连东道)道路工程；旭阳路一期（大连东道-德馨道、德榜道-解放路）道路工程；旭晨路（德馨道-旭升路）道路工程；旭清路一期(大连东道-德馨道)道路工程。</t>
  </si>
  <si>
    <t>循河西道、庆河二街、庆河三街</t>
  </si>
  <si>
    <t>新建道路总长约为851.259米，采用城市支路标准，设计速度为30km/h。雨污管道采用承插口砼管，最小管径400mm，最大管径1200mm。主要建设内容包括道路工程、排水工程、 交通工程、 照明工程、绿化工程及燃气、中水、自来水配套专业工程等。</t>
  </si>
  <si>
    <t>完成绿化工程</t>
  </si>
  <si>
    <t>北塘闽江路、漓江北路、柳州东道、支路一新建工程项目</t>
  </si>
  <si>
    <t>产发集团</t>
  </si>
  <si>
    <t>北塘中关村</t>
  </si>
  <si>
    <t>新建道路总长约1762米，总面积约38007平方米，主要建设内容为现状道路及绿化破除、管线切改，及新建道路工程、排水工程、照明工程、交通工程、绿化工程等</t>
  </si>
  <si>
    <t>整体建设完成</t>
  </si>
  <si>
    <t>供热中心提升改造工程</t>
  </si>
  <si>
    <t>科工园公司</t>
  </si>
  <si>
    <t>现代产业区</t>
  </si>
  <si>
    <t>拆除原有3台锅炉，采购安装50t/h燃气蒸汽锅炉一台，35t/h燃气蒸汽锅炉一台，利旧并采购安装部分附属设备。</t>
  </si>
  <si>
    <t>完工</t>
  </si>
  <si>
    <t>新开工小计</t>
  </si>
  <si>
    <t>天保片区太湖路、广达街道路排水新建工程</t>
  </si>
  <si>
    <t>基建中心</t>
  </si>
  <si>
    <t>新建太湖路和广达街。包括道路工程、排水工程、交通工程、照明工程、绿化工程等相关配套工程，共计约401米。</t>
  </si>
  <si>
    <t>竣工验收完成</t>
  </si>
  <si>
    <t>第一大街幼儿园项目</t>
  </si>
  <si>
    <t>2022-2023</t>
  </si>
  <si>
    <t>项目位于洞庭路与欣园北街交界口，西侧为爱琴海购物公园，东侧为格调林泉小区、南侧为开发区五金城，北侧为空地。用地面积约6800平方米，总建筑面积约5600平方米，地上3层，共设置15个班，项目建成后可满足450名幼儿入园的需求。</t>
  </si>
  <si>
    <t>完成总产值40%</t>
  </si>
  <si>
    <t>高铁东幼儿园（前期项目）</t>
  </si>
  <si>
    <t>2022-2024</t>
  </si>
  <si>
    <t>永太路以南，融仁路以东区域。用地面积约4700平方米。总建筑面积约3800平方米，地上3层，共设置12个班，项目建成后可满足360名幼儿入园的需求。</t>
  </si>
  <si>
    <t>区域重点点位交通设施完善工程</t>
  </si>
  <si>
    <t>经开区</t>
  </si>
  <si>
    <t>东区、西区、滨海—中关村等区域22个路口交通设施完善工程</t>
  </si>
  <si>
    <t>2021年天津经济技术开发区防汛设施提升改造工程</t>
  </si>
  <si>
    <t>建交局</t>
  </si>
  <si>
    <t>建设地点为区域内市政泵站庭院内，主要涉及开发区东区，滨海-中关村和现代产业园区。对东区、滨海-中关村、现代产业区泵站内设施更换安装。</t>
  </si>
  <si>
    <t>2019年燃气安全专项资金项目</t>
  </si>
  <si>
    <t>泰达燃气</t>
  </si>
  <si>
    <t>2019燃气安全专项资金项目主要针对部分燃气管道设施老化、后期巡查维护困难等问题，拟开展燃气管道钢护转换修复、老旧管道阀门更换、燃气专用隐形井盖更换、加装调压设施压力远传装置等。</t>
  </si>
  <si>
    <t>财政预算、自筹资金</t>
  </si>
  <si>
    <t>完成50%</t>
  </si>
  <si>
    <t>西区东南组团凯莱英及瑞博周边道路工程</t>
  </si>
  <si>
    <t>新建规划三十六路、规划五十一路道路工程、排水工程、通信工程、照明工程和交通工程，新建规划三十七路排水工程。</t>
  </si>
  <si>
    <t>西区小镇周边道路项目（一期）</t>
  </si>
  <si>
    <t>新建创达路，绿廊东街，古泰街、云泰街、洲泰街、诚达路等6条道路，道路、排水、照明、交通工程、道路绿化、综合管网工程，道路总长度约2710米。</t>
  </si>
  <si>
    <t>完成总产值60%</t>
  </si>
  <si>
    <t>冬旭路及重点点位交通设施完善项目</t>
  </si>
  <si>
    <t>冬旭路与北大街、港城大道交口增加信号灯、电子警察、信号协调机以及全线标志标牌</t>
  </si>
  <si>
    <t>南港工业区泰润二道（新石化大道-安盛路）道路工程</t>
  </si>
  <si>
    <t>道路全长约2.8公里，道路红线30米，车行道16米双向四车道，建设人行道和道路两侧绿化，以及市政排水工程、交通工程、桥梁工程</t>
  </si>
  <si>
    <t>年底竣工</t>
  </si>
  <si>
    <t>港云路（南港四街-南港六街）道路工程</t>
  </si>
  <si>
    <t>新建道路851.545m，包括道路工程、排水工程、交通工程、照明工程。</t>
  </si>
  <si>
    <t>BP项目东侧（BP环形支路-北穿港路）道路排水工程</t>
  </si>
  <si>
    <t>次干路，道路全长0.17km，红线宽40m,道路面积约6000㎡。包括道路工程、照明、交通工程等。</t>
  </si>
  <si>
    <t>BP项目东侧（港北路-BP环形支路）道路排水工程</t>
  </si>
  <si>
    <t>次干路，道路全长0.65km，红线宽40m,道路面积约20000㎡。包括道路工程、照明、交通工程等。</t>
  </si>
  <si>
    <t>乙烯雨水外排管线工程</t>
  </si>
  <si>
    <t>新建两个4000mm*3000mm乙烯配套出水方涵，总长度约1340m，新建防潮闸井1座、压力检查井1座</t>
  </si>
  <si>
    <t>北燃110kV供电线路</t>
  </si>
  <si>
    <t>1、新建千米桥110kV出线电缆1回，长度5km；2、新建110kV出线电缆0.5km；3、切改牵引站线路，新建110kV出线电缆0.45km；4、新建腾飞路110kV出线电缆1回，长度0.4km；5、新建单塔4回线路，长度2.5km；6、新建110kV出线电缆1km；</t>
  </si>
  <si>
    <t>天津南港工业区岸线生态修复工程—生态廊道试验段工程</t>
  </si>
  <si>
    <t>北侧岸线为红旗路南侧生态廊道试验段，西侧岸线为B03生态廊道试验段，长度均为500米。</t>
  </si>
  <si>
    <t>南港工业区岸线生态修复工程—生态海堤试验段工程</t>
  </si>
  <si>
    <t>建设南生态海堤试验段0.5km。</t>
  </si>
  <si>
    <t>南港工业区泰汇道（安永路—安盛路）道路工程</t>
  </si>
  <si>
    <t>新建泰汇道（安永路—安盛路）道路及市政排水。道路长851.545m，道路红线宽度20m，道路等级为城市支路，设计速度30km/h，双向4车道规模</t>
  </si>
  <si>
    <t xml:space="preserve">南港工业区泰汇道（海港路—泰环道）道路工程
</t>
  </si>
  <si>
    <t>新建泰汇道（海港路—泰环道）道路及市政排水。道路长度445m，道路红线宽度20m，道路等级为城市支路，设计速度30km/h，双向4车道规模</t>
  </si>
  <si>
    <t>高铁东区域市政配套工程</t>
  </si>
  <si>
    <t>新建永太路、金曲道、金河道、汇富街、融圣路、融仁路、融智路7条道路及地下人行通道。道路、排水、照明、交通工程、道路绿化、综合管网，共计约2705米。</t>
  </si>
  <si>
    <t>中关村科技园区洞庭北路改造工程</t>
  </si>
  <si>
    <t>新建京津高速辅路至赣州道段道路、赣州道至北塘大街段道路。道路工程、排水工程、交通工程、绿化工程，全长1800米。</t>
  </si>
  <si>
    <t>完成总产值45%</t>
  </si>
  <si>
    <t>天碱0.37建材路及其他二期道路排水工程</t>
  </si>
  <si>
    <t>新建建材路、德馨道、德仁道、德榜道、旭清路和旭阳路。道路工程、排水工程、交通工程、电气工程、绿化工程，道路全长约2972m。</t>
  </si>
  <si>
    <t>完成总产值50%</t>
  </si>
  <si>
    <t>和煦东街（瑶山路-茗山路）道路排水工程</t>
  </si>
  <si>
    <t>现代产业区,西起瑶山路，东至茗山路。</t>
  </si>
  <si>
    <t>主要建设内容为按照城市次干路标准新建道路，设计 速度 40km/h,规划红线总宽 25m，同步实施排水工程，施划交通标线，砌筑侧石、收水井、检查井等。</t>
  </si>
  <si>
    <t>完成部分产值</t>
  </si>
  <si>
    <t>西山路（彩云东街—和煦东街）道路排水工程</t>
  </si>
  <si>
    <t>新建西山路（彩云东街—和煦东街）。永太路以南，融仁路以东区域。道路工程和排水工程，道路长度约409米。</t>
  </si>
  <si>
    <t>现代产业区东风南路与生态城玉砂道连通桥工程</t>
  </si>
  <si>
    <t>现代产业区,长虹东街以南，彩环路以北，东风南路。</t>
  </si>
  <si>
    <t>包括道路、交通、桥梁、照明及管线切改等工程。其中道路改造面积约 25703 ㎡，新建主线桥梁面积约 13254 ㎡、人行桥面积约 520㎡、人行桥梯道面积约 383 ㎡、水泥混凝土栈桥面积约 1100 ㎡、路灯 104座、交通工程面积约 1996 ㎡。并对沿线相交或影响管线进行切改。</t>
  </si>
  <si>
    <t>制造业孵化基地一期碧波东街以北工程</t>
  </si>
  <si>
    <t>总用地面积91881.7㎡，新建厂房7栋，综合楼1栋，门卫2栋，室外绿化，围墙及道路工程。总建筑面积68057.72㎡。</t>
  </si>
  <si>
    <t>栖霞东街跨汉沽盐场排淡沟桥及附属景观工程</t>
  </si>
  <si>
    <t>项目位于现代产业区栖霞东街与汉蔡路交口，新建栖霞东街跨盐场排淡沟桥一座，桥梁总长度73m，宽度24m，工程内容包含桥梁工程及电信光缆、路灯电缆、电力线杆和通信线杆切改等。</t>
  </si>
  <si>
    <t>滨海-中关村水系水质提升工程</t>
  </si>
  <si>
    <t>构建循环系统，设置1座提升泵点以及2座溢流堰。设置1座净水站（规模2.5万m3/d），对水中污染物进行去除。河道杂草进行治理。原位微生物底质与水生态改良。设置底栖生物岛。生态浮岛2处。设置6个喷泉、2个曝气机。采用生物膜曝气集成技术。</t>
  </si>
  <si>
    <t>保税区合计</t>
  </si>
  <si>
    <t>国家合成生物技术创新中心核心研发基地项目</t>
  </si>
  <si>
    <t>天津临港投资开发有限公司</t>
  </si>
  <si>
    <t>保税区空港区域</t>
  </si>
  <si>
    <t>用地面积84000.7平方米，总建筑面积为177064平方米，其中地上建筑面积126001平方米，地下一层，地下建筑面积51063平方米。建设内容包含：A区为研发实验区，B区为综合管理区，C区为创新孵化区，D区为配套服务区。</t>
  </si>
  <si>
    <t>保税区</t>
  </si>
  <si>
    <t>天津医科大学总医院空港医院二期</t>
  </si>
  <si>
    <t>天津港保税区建设服务中心</t>
  </si>
  <si>
    <t>2021-2025</t>
  </si>
  <si>
    <t>总建筑面积87341平方米，包括住院楼建筑面积35960平方米，医技楼6681平方米，地下主要布置功能用房、设备用房、停车库及人防，建筑面积44700平方米，二期床位1000张。子项目空港医院-空港湖滨社区卫生服务中心迁址扩建项目：规模介于一级和二级医院之间，建筑面积3500-4000平米，位于拢翠路社区中心。</t>
  </si>
  <si>
    <t>天津港保税区临港医院项目</t>
  </si>
  <si>
    <t>保税区临港区域</t>
  </si>
  <si>
    <t>规模为二级以上综合医院，床位500张以下，占地面积约5.75公顷。子项目临港社区卫生服务中心：规模介于一级、二级之间的医疗机构。面积在5000-6000平米，设病床20张，人员编制不少于66名。</t>
  </si>
  <si>
    <t>天津滨海航空产业区（八平方）基础设施建设项目</t>
  </si>
  <si>
    <t>天津天保置业有限公司</t>
  </si>
  <si>
    <t>2020-2023</t>
  </si>
  <si>
    <t>实施道路8条，涉及道路总长度15199米；新建桥梁3座，同步实施随路交通设施、路灯照明、雨污水管线及隔离带绿化等附属工程；新建雨水调蓄泵站1座，雨水调蓄池2座；新挖河道长度3.38公里（含节制闸1座）；新建道路红线外绿化58.25万平方米。</t>
  </si>
  <si>
    <t>整体全部开工，部分子项目完工</t>
  </si>
  <si>
    <t>保税区临港公共岸线生态修复治理项目</t>
  </si>
  <si>
    <t>2020-2025</t>
  </si>
  <si>
    <t>包括津晋高速延长线景观工程、中港池北部岸线生态修复治理二期工程、新建道路及区域交通设施完善工程等</t>
  </si>
  <si>
    <t>整体全部开工</t>
  </si>
  <si>
    <t>天津空港经济区产城融合示范区建设项目</t>
  </si>
  <si>
    <t>主要包括市政基础设施、雨水泵站、河道及景观绿化、环河生态补水泵点、空港道路交通设施、城市绿廊一期调整工程及公交首末站等工程。1.市政基础设施新建6条道路，总长度约8360米，道路面积约22.58万平米；随路实施照明、交通等工程。新建15座市政桥梁，桥梁面积约8550平米，包括1座次干路桥梁，14座支路桥梁。新建13处市政管涵，管涵宽度均为11.5米，面积约9384平米。随路新建 d300~2200mm雨水管道9313米，d400mm、d500mm污水管线共5475米，并对7处路口实施管线切改。2.雨水泵站（含调蓄池）工程新建1座雨水泵站、2座雨水调蓄站。雨水泵站设计流量15立方米/秒，集水池有效容积450立方米。2座雨水调蓄站均为初期雨水调蓄池和雨水泵站合建，设计流量均为4.5立方米/秒，有效池容均为1700立方米。3.河道及景观绿化工程景观绿化总面积约245.1公顷；新建节制涵闸2座，设计流量为15立方米/秒；新建景观钢坝1座，面积1579平米；新建泵站1座，设计流量为2立方米/秒；新建水处理设施1处，处理规模2万吨/天。4.空港城市绿廊一期调整工程新建2座人行景观桥，8座公共厕所及标识系统、路口车档设施，增设场地排水设施。5.空港道路交通设施工程对区内多条主要道路安装交通设施，主要包括：交通信号灯12处、电子警察10处、违停抓拍系统4处、路灯10根，并根据智能交通需求完善原有3个系统平台。6.环河生态补水泵点工程新建1座处理规模为2万吨/天的生态补水泵点，包括格栅池102立方米、钢结构拦水坝1座、系统池体1134立方米以及钢混式磁混凝系统设备（水处理设备）1套。7.公交首末站。新建单层调度用房1栋，建筑面积606平米，服务8条公交线路，同步实施室外停车场地、绿化及配套管网工程。</t>
  </si>
  <si>
    <t>空港东七道学校项目</t>
  </si>
  <si>
    <t>拟建一所九年一贯制学校，共设置54个班，满足2250人的教学需求。总用地面积34500平米，总建筑面积40243平米，其中地上建筑面积36043平米，包括教学楼（含行政楼、初中部及报告厅、小学部及报告厅）、食堂、风雨操场及门卫等；地下建筑面积4200平米，主要为停车库及设备用房。同步配套建设室外运动场地、看台、围墙、大门、道路、绿化、综合管网等室外工程。项目容积率1.04，建筑密度35%，绿地率35%。</t>
  </si>
  <si>
    <t>进行内部精装修施工</t>
  </si>
  <si>
    <t>天津航空产业区八平方电力排管工程</t>
  </si>
  <si>
    <t>新建各类型电力排管9.78千米，其中8+2孔10kV排管2.24千米，21+2孔10kV排管5.95千米，21+2孔110kV排管1.13千米，24+3孔110kV排管0.46千米，同步新建电缆工井101座。</t>
  </si>
  <si>
    <t>空港四幼</t>
  </si>
  <si>
    <t>用地面积约5129平米，建筑面积约5470平米，设计规模12个班，360个学位。</t>
  </si>
  <si>
    <t>空港经济区第五幼儿园项目</t>
  </si>
  <si>
    <t>项目拟建一所18个标准班的幼儿园，每班28人，满足504人学前教育需求，建设内容包括综合楼一座，同步配建室外活动场地、道路、绿化、综合管网、围墙、大门等室外工程。项目总用地面积6800平米，总建筑面积7260平米，地上建筑面积6800平米，地下建筑面积460平米，主要为消防泵站、消防水池及设备用房。</t>
  </si>
  <si>
    <t>津北公路（驯海路-旭阳路）改建工程</t>
  </si>
  <si>
    <t>2021-2024</t>
  </si>
  <si>
    <t>津北路（驯海路-旭阳路）拓宽改造为双向四车道，红线宽度60米，全长6.28km。</t>
  </si>
  <si>
    <t>完成管线切改及桥梁下部结构</t>
  </si>
  <si>
    <t>航空物流区道路及排水完善工程一</t>
  </si>
  <si>
    <t>广良道、广远道、广成道道路、绿化及排水工程。航空物流区圆通、中外运企业红线外周边绿化补建工程补建区内圆通、中外运企业周边背景林绿化约11000平米。</t>
  </si>
  <si>
    <t>道路主体完工</t>
  </si>
  <si>
    <t>航空产业区八平方环东干道四（环东干道五-环东干道六）道路工程</t>
  </si>
  <si>
    <t>新建道路长度716米，红线宽度30米，车行道面积15620平方米，新建人行道绿化面积870平方米，种植行道树232株</t>
  </si>
  <si>
    <t>排水施工</t>
  </si>
  <si>
    <t>航空产业区八平方环东干道五（津北路-环东干道四）道路工程</t>
  </si>
  <si>
    <t>新建道路长度522米，红线宽度50米，车行道面积900平方米，新建人行道及中央分隔带绿化面积9094平方米，种植行道树146株</t>
  </si>
  <si>
    <t>道路工程完工
绿化前期工作</t>
  </si>
  <si>
    <t>环东干道九
（环东干道七-津北路）</t>
  </si>
  <si>
    <t>全长2375米，红线宽度30米，车行道面积52250平方米</t>
  </si>
  <si>
    <t>空客A320总装线拓展至A321改造工程</t>
  </si>
  <si>
    <t>后装机库下新建管廊、轨道、地井；管廊内设置液压系统设备分站一个和高闪点燃油系统一套；原管廊内管线切改；新管廊内管线敷设；喷漆机库内飞机起落架附近地坑加固，满足A321使用要求；总装机库内标识、地井、轨道等调整，满足A321使用要求。</t>
  </si>
  <si>
    <t>天津临港综合保税区基础设施及产业配套一期工程</t>
  </si>
  <si>
    <t>天津临港综合保税投资发展有限公司</t>
  </si>
  <si>
    <t>包括基础设施工程（改造道路、河道绿化）、场地处理工程、海关监管设施建设工程、海关查验区建设工程及产业配套设施建设等工程。其中，改造2条道路1075米及修建道路配套工程；土方回填72万方；新建围网8558米、巡线路7686米，电力及通讯管道9268米、卡口5处、信息化及监控设施、监管仓库3000平米、办公用房2000平米及配套工程；配套仓库11.86万平米及堆场2.97万平米。</t>
  </si>
  <si>
    <t>基础施工</t>
  </si>
  <si>
    <t>空港体育公园</t>
  </si>
  <si>
    <t>建设具有常规球类（含篮球场、足球场、乒乓球场、羽毛球场、网球场、多功能运动场地等）、健身步道类、广场与器械类（含健身广场、室外健身器械场地等）、儿童活动设施类（秋千、平衡木、攀爬类设施、浅水池、沙坑等）等功能的体育公园。绿化率不低于65%，具有应急避难场所功能。</t>
  </si>
  <si>
    <t>高新区合计</t>
  </si>
  <si>
    <t>海洋科技园宁海路小学</t>
  </si>
  <si>
    <t>天津滨海高新区资产管理有限公司</t>
  </si>
  <si>
    <t>海洋科技园</t>
  </si>
  <si>
    <t>2020.4-2022.12</t>
  </si>
  <si>
    <t>总建筑面积18970平方米，项目主要建设内容包括普通教室、专业教室、综合办公、风雨操场、食堂、连廊及多功能厅、门卫、地下车库及设备用房、地下人防设施、室外运动场等</t>
  </si>
  <si>
    <t>高新区</t>
  </si>
  <si>
    <t>海洋科技园海缘东路幼儿园</t>
  </si>
  <si>
    <t>2020.12-2022.12</t>
  </si>
  <si>
    <t>项目用地面积约5400平方米，总建筑面积约6200平方米，建设内容主要包括班级活动单元、综合活动室、办公室、保健观察室、晨检接待厅以及附属用房等。</t>
  </si>
  <si>
    <t>渤龙湖科技园高新二路消防站</t>
  </si>
  <si>
    <t>渤龙湖科技园</t>
  </si>
  <si>
    <t>2020.12-2023.6</t>
  </si>
  <si>
    <t>占地面积约8200平方米，建设内容包括综合用房、训练基地、战勤保障大队、公寓房及设施</t>
  </si>
  <si>
    <t>内外檐装修</t>
  </si>
  <si>
    <t>天津滨海高新区华苑教育园</t>
  </si>
  <si>
    <t>天津华苑置业有限公司</t>
  </si>
  <si>
    <t>华苑科技园（环外）</t>
  </si>
  <si>
    <t>2020.12-2023.12</t>
  </si>
  <si>
    <t>项目定位为十二年制学校，主要包括综合教学楼、办公楼、风雨操场及其他辅助用房等。占地面积4.66万平米，总建筑面积约5.5万平米。</t>
  </si>
  <si>
    <t>主体封顶</t>
  </si>
  <si>
    <t>天津滨海高新区客车桥厂地块配套幼儿园</t>
  </si>
  <si>
    <t>天津海泰建设开发有限公司</t>
  </si>
  <si>
    <t>项目占地面积5400平方米，项目设置12个班级，主要建设内容包括班级活动单元、综合活动室、办公室、保健观察室以及其他附属用房。</t>
  </si>
  <si>
    <t>海洋科技园滨水景观绿化工程</t>
  </si>
  <si>
    <t>天津市海洋高新技术开发有限公司</t>
  </si>
  <si>
    <t>2021.9-2022.12</t>
  </si>
  <si>
    <t>本工程包含两个地块。1号地块东临中建滨海一号西侧围墙、西至新河干渠、南至滨宇道、北至威海路，新建绿化面积约2万平方米；2号地块东临金海湖、西至规划地块、北接金海湖北侧现状绿化、南至云山道, 绿化提升面积约1.8万平方米，新建绿化面积约4.6万平方米，共6.4万平米。</t>
  </si>
  <si>
    <t>滨海科技园外排泵站</t>
  </si>
  <si>
    <t>2021.6-2023.6</t>
  </si>
  <si>
    <t>泵站规模20立方米/秒，占地面积4000平方米</t>
  </si>
  <si>
    <t>规划支路一道路排水及市政配套工程</t>
  </si>
  <si>
    <t>华苑产业区</t>
  </si>
  <si>
    <t>2021.11-2022.9</t>
  </si>
  <si>
    <t>道路长度250米，红线宽度16米</t>
  </si>
  <si>
    <t>工程竣工</t>
  </si>
  <si>
    <t>海泰华科二路道路排水及市政配套工程</t>
  </si>
  <si>
    <t>南北段道路长度560米，红线宽度16米</t>
  </si>
  <si>
    <t>国家网络信息安全产品和服务产业集群承载区—高新区电子芯片研发平台基础设施</t>
  </si>
  <si>
    <t>2021.10-2023.10</t>
  </si>
  <si>
    <t>新建工艺试验净化楼，建筑面积14770.00平方米；工艺实验综合楼，地上建筑面积13550.00平方米，地下建筑面积4000.00平方米；化学用品贮存库房，建筑面积300.00平方米；动力站，地上建筑面积1650.00平方米，地下建筑面积1300平方米；门卫，建筑面积60.00平方米及室外配套工程。</t>
  </si>
  <si>
    <t>滨海高新区生物医药及智能制造产业园</t>
  </si>
  <si>
    <t>天津泽通产业园发展有限公司</t>
  </si>
  <si>
    <t>2020.6-2023.1</t>
  </si>
  <si>
    <t>包括智能制造标准厂房项目、生物医药标准厂房项目以及土地整理等工程。其中：智能制造标准厂房规划可用地面积61900平方米，建筑面积92850平方米。生物医药标准厂房规划可用地面积67300平方米，建筑面积100950平方米。整理地块：土地整理面积124000平方米（186亩），同步实施配套道路、电力、电信、给水、排水、供热、燃气等市政工程。</t>
  </si>
  <si>
    <t>厂房主体完工</t>
  </si>
  <si>
    <t>国家网络信息安全产品和服务产业集群承载区—高新区网络安全产业基础设施</t>
  </si>
  <si>
    <t>天津海明置业有限公司</t>
  </si>
  <si>
    <t>2021.5-2024.12</t>
  </si>
  <si>
    <t>总用地面积38375.5平方米，建筑面积147938平方米。建设内容主要包括网络安全科技研发楼宇、总部基地服务楼宇、配套商务服务设施、地下车库、园区道路及景观绿化</t>
  </si>
  <si>
    <t>主体建设</t>
  </si>
  <si>
    <t>国家自主创新示范区数字经济产业孵化平台基础设施</t>
  </si>
  <si>
    <t>华苑科技园</t>
  </si>
  <si>
    <t>总用地面积22266.00平方米，总建筑面积46250.00平方米。新建1#科研楼，地上3层，建筑面积9000.00平方米；新建2#科研楼，地上7层，地上建筑面积26000.00平方米；新建地库，地下1层（含1#、2#楼地库），建筑面积11250.00平方米；并同步实施室外配套工程。</t>
  </si>
  <si>
    <t>京津冀协同发展新动能引育创新平台基础设施项目</t>
  </si>
  <si>
    <t>2021.5-2024.6</t>
  </si>
  <si>
    <t>占地面积约18126平方米，建筑面积约12万平方米，预计投资额约170000万元。该项目将实现整体运营，整合资源打造集互联网企业，电子商务、软件开发平台等多领域的智能化企业孵化基地。</t>
  </si>
  <si>
    <t>国家自主创新示范区—智芯港•滨海创新创业平台基础设施</t>
  </si>
  <si>
    <t>2020.8-2024.7</t>
  </si>
  <si>
    <t>总用地面积33.00万平方米，总建筑面积38.16万平方米。建设内容包括提升改造试验孵化中心及试验孵化中心配套设施23.00万平方米，新建试验孵化中心及试验孵化中心配套设施15.16万平方米，同步实施园区周边基础设施建设。</t>
  </si>
  <si>
    <t>基础设施施工</t>
  </si>
  <si>
    <t>国家自主创新示范区航天产业智能创新平台新型基础设施</t>
  </si>
  <si>
    <t>2021.5-2024.7</t>
  </si>
  <si>
    <t>新建2栋专用孵化中心，地上1层，建筑面积17600.00平方米；新建2栋通用孵化中心，地上4层，建筑面积45500.00平方米；新建1栋科研试验中心，地上5层，建筑面积11100.00平方米；并同步实施室外配套工程</t>
  </si>
  <si>
    <t>高新区科技展示中心</t>
  </si>
  <si>
    <t>天津海盛置业有限公司</t>
  </si>
  <si>
    <t>2019.11-2022.3</t>
  </si>
  <si>
    <t>本项目拟建工程为商业建筑，项目占地35000平米，建设规模约为76500平方米，其中地上三层，建筑面积约为49000平方米，地下一层，建筑面积约为27500平方米。</t>
  </si>
  <si>
    <t>规划支路二道路排水及市政配套工程</t>
  </si>
  <si>
    <t>2022.4-2022.12</t>
  </si>
  <si>
    <t>道路长度510米，红线宽度16米</t>
  </si>
  <si>
    <t>海洋科技园农垦地块配套市政道路</t>
  </si>
  <si>
    <t>为农垦地块内项目落地及时完善市政基础设施，加快推进海慈路、珍祥道等路网建设。道路总长度约2公里。</t>
  </si>
  <si>
    <t>渤龙湖片区保障性租赁住房项目</t>
  </si>
  <si>
    <t>天津滨海思纳投资有限公司</t>
  </si>
  <si>
    <t>2022.7-2025.6</t>
  </si>
  <si>
    <t>对滨海高新区渤龙湖科技园内现有闲置建筑提升改造为保障性租赁住房，总建筑面积约6.15万平方米。拟对渤龙湖科技园瞰湖湾、总部基地二区、渤龙天地、SOHO公寓等现有建筑进行装修和提升改造为保障性租赁住房，同时对周边基础配套设施进行完善和提升。</t>
  </si>
  <si>
    <t>海洋片区保障性租赁住房项目</t>
  </si>
  <si>
    <t>2022.9-2025.5</t>
  </si>
  <si>
    <t>在滨海高新区海洋科技园建设保障性租赁住房（2025套）及停车等配套设施，总建筑面积约16万平方米。</t>
  </si>
  <si>
    <t>滨海高铁西站周边基础设施提升改造</t>
  </si>
  <si>
    <t>2022.6-2026.12</t>
  </si>
  <si>
    <t>项目位于滨海高铁西周边基础设施涵盖5条道路设施；以及力神项目地块土地款部分。</t>
  </si>
  <si>
    <t>生态城合计</t>
  </si>
  <si>
    <t>生态城临海新城水域综合治理项目</t>
  </si>
  <si>
    <t>天津生态城泰达海洋技术开发有限公司</t>
  </si>
  <si>
    <t>中新生态城</t>
  </si>
  <si>
    <t>临海新城28平方公里区域生态环境保护和修复治理工程，主要包括：临海新城水系连通；护岸建设；北堤联络段改造及水闸、船闸建设；北堤防潮工程建设；“康乐岛、颐乐岛”土地整理和基础设施及岛体绿化、景观水系工程。</t>
  </si>
  <si>
    <t>生态城管委会</t>
  </si>
  <si>
    <t>生态城生物医药产业园</t>
  </si>
  <si>
    <t>天津生态城产业园发展有限公司</t>
  </si>
  <si>
    <t>项目规划用地面积为58666平方米，用地分东西两个地块，西侧地块一规划可用地面积29256平方米，东侧地块二规划面积29410平方米，两块用地间被安兴路分开总建筑面积126500平方米，其中地上建筑面积108500平方米，地下建筑面积18000平方米。主要建设6座研发厂房、6座中试加速器厂房、1座公共试验平台厂房、1座高层配套宿舍楼、地下停车库等主体建筑，同步建设室外道路、景观绿化、室外综合管网等基础设施。</t>
  </si>
  <si>
    <t>海天道(中央大道-景盛路）道路及桥梁工程</t>
  </si>
  <si>
    <t>2018-2023</t>
  </si>
  <si>
    <t>包含0.7公里道路及1.6公里桥梁，考虑综合管廊施工。</t>
  </si>
  <si>
    <t>基本完工</t>
  </si>
  <si>
    <t>天津市滨海新区妇女儿童医院生态城院区工程</t>
  </si>
  <si>
    <t>天津生态城国有资产经营管理有限公司</t>
  </si>
  <si>
    <t>新建一所三级妇产专科医院妇产科标准、三级综合医院儿科标准的妇女儿童医院，总建筑面积55000平方米（其中地下建筑面积15000平方米），建设床位500张。新建医院包括门急诊部、医技部、住院部、保健中心、科研信息中心、后勤中心及配套设施等。</t>
  </si>
  <si>
    <t>北岛二期道路工程</t>
  </si>
  <si>
    <t>中新天津生态城投资开发有限公司</t>
  </si>
  <si>
    <t>道路总长约9km，包含：盛一街（中滨大道至泰四路）中海大道（泰五路至盛三街）泰四路（中泰大道-盛三街）盛二街（中滨大道-故道河）通水五路（中海大道-泰四路）通水六路（通水五路-泰四路）中泰大道（泰四路-故道河），主要包括道路、雨水、污水、再生水、照明、智能交通预埋、交通设施等工程。</t>
  </si>
  <si>
    <t>北岛一期道路工程</t>
  </si>
  <si>
    <t>道路总长约8km，包含中生大道（泰四路-泰五路）泰四路（中生大道-中海大道）泰五路（中滨大道-中海大道）中海大道（泰四路-泰五路）泰五路（中海大道-通水五街）泰五路（通水五街-中泰大道）泰五路（中泰大道-盛一街）泰五路（盛一街-盛二街）泰五路（盛二街-盛三街）中泰大道（生态谷-泰四路）通水三路（泰四路-通水四路）通水四路（泰四路-泰五路）泰四路（中海大道-中泰大道）主要包括道路、雨水、污水、再生水、照明、智能交通预埋、交通设施等工程。</t>
  </si>
  <si>
    <t>南堤滨海步道</t>
  </si>
  <si>
    <t>面积46万平方米滨海步道及防潮堤建设。</t>
  </si>
  <si>
    <t>33#地块小学</t>
  </si>
  <si>
    <t>建设建筑面积约2.8万平米的小学。</t>
  </si>
  <si>
    <t>智能交通系统</t>
  </si>
  <si>
    <t>2020-2021</t>
  </si>
  <si>
    <t>新建4条道路交通设施及完善临海新城区域内道路交通工程。内容包含照明工程、交通信号灯、交通标示、箱式变电站、交通标线等内容。</t>
  </si>
  <si>
    <t>汉北路绿廊景观工程</t>
  </si>
  <si>
    <t>天津滨海旅游区公用事业发展有限公司</t>
  </si>
  <si>
    <t>绿化种植土工程、河道水体景观工程、景观场地、杂土工程、给排水工程、污水管线切改工程、电力管线切改工程、市政能源管线切改工工程、配套设施及管理用房等</t>
  </si>
  <si>
    <t>可再生能源循环利用工程</t>
  </si>
  <si>
    <t>天津生态城水务投资建设有限公司</t>
  </si>
  <si>
    <t>一期新建可再生能源循环利用处理厂一座，主要建设厨余垃圾、餐饮垃圾、污水处理厂污泥处理系统及相关配套设施等；二期主要建设垃圾资源化分类中心及绿化垃圾处理中心及相关配套设施等（含土地成本3000万）</t>
  </si>
  <si>
    <t>设备安装</t>
  </si>
  <si>
    <t>彩辰道绿廊景观工程</t>
  </si>
  <si>
    <t>中央大道西侧（汉蔡路-第二启动器），彩辰道绿化，20万平米</t>
  </si>
  <si>
    <t>碧桂园地块小学</t>
  </si>
  <si>
    <t>50#地块中学</t>
  </si>
  <si>
    <t>北部区域综合管廊一期工程</t>
  </si>
  <si>
    <t>2017-2023</t>
  </si>
  <si>
    <t>嘉顺道（彩环路-渔航路）、渔泽路（嘉顺道-航海道），总长约4600米</t>
  </si>
  <si>
    <t>北部片区雨水、污水、外排合建泵站</t>
  </si>
  <si>
    <t>污水0.6m3/s，雨水30.1m3/s，外排10m3/s，占地约1万平米</t>
  </si>
  <si>
    <t>海旭道桥梁工程</t>
  </si>
  <si>
    <t>中新友好景观工程</t>
  </si>
  <si>
    <t>天津生态城投资开发有限公司</t>
  </si>
  <si>
    <t>2016-2023</t>
  </si>
  <si>
    <t>景观工程总占地面积约104.5万平方米，其中陆地景观占地面积约41.7万平方米；水岸景观占地面积约62.8万平方米，位于故道河37#地块向北至芦花庄园桥北的现状围堰南边界，沿河岸线长约2100米。</t>
  </si>
  <si>
    <t>故道河北段清淤工程</t>
  </si>
  <si>
    <t>故道河，芦花庄园桥北侧围堰至中生大道，河道长约6000米，现状河道清淤面积约175万平方米。</t>
  </si>
  <si>
    <t>57#地块幼儿园</t>
  </si>
  <si>
    <t>占地6000平方米，建筑面积约8000平方米。</t>
  </si>
  <si>
    <t>中福中加地块第二幼儿园</t>
  </si>
  <si>
    <t>新源中心工业游工程</t>
  </si>
  <si>
    <t>建筑主体采用轻钢结构，建筑面积约8500㎡（入口景观塔、廊道及出口蝶形展厅），含部分景观提升。</t>
  </si>
  <si>
    <t>30#地块幼儿园</t>
  </si>
  <si>
    <t>2019-2023</t>
  </si>
  <si>
    <t>南湾景观绿化</t>
  </si>
  <si>
    <t>天津泰达海洋开发有限公司</t>
  </si>
  <si>
    <t>2015-2023</t>
  </si>
  <si>
    <t>岸北侧约12万平米，岸南侧约18万平米，南侧包括海博馆东西侧绿化带。</t>
  </si>
  <si>
    <t>南湾北侧开工</t>
  </si>
  <si>
    <t>合作区及渔港区信号灯及电子警察一期工程</t>
  </si>
  <si>
    <t>天津生态城市政景观有限公司</t>
  </si>
  <si>
    <t>在合作区域、渔港区域内建设5个路口信号灯、60个路口电子警察、数据采集及相关系统平台扩容、基础配套等</t>
  </si>
  <si>
    <t>北疆电厂淡化海水配套泵站及配套管网（一期）</t>
  </si>
  <si>
    <t>建设淡化海水配套泵站一座及配套进出水管线，占地面积约18000平方米（总投资不含土地成本费用）</t>
  </si>
  <si>
    <t>生态城新源中心工业游湿地工程</t>
  </si>
  <si>
    <t>工业游蝶形展厅配套湿地打造约24000平米。</t>
  </si>
  <si>
    <t>生态城起步区现有架空线杆迁移工程</t>
  </si>
  <si>
    <t>本次线路切改工程将位于生态城起步区区内的畅23、畅53、畅34、畅64、航32架空线路改电缆入地，满足生态城起步的规划及建设要求，解决外力破坏、解决树线矛盾、解决恶劣天气带来的雷击断线等对电网实际运行带来的故障发生率，提供居民用电可靠性，满足生态城城市规划要求。</t>
  </si>
  <si>
    <t>中新天津生态城生态岛片区地块初期雨水收集处理工程</t>
  </si>
  <si>
    <t>生态岛片区，初期雨水收集及处理，拟设置雨水处理净化设备。</t>
  </si>
  <si>
    <t>旅游区域北部水系连通及排海项目二期工程</t>
  </si>
  <si>
    <t>天津滨海旅游区基础设施建设有限公司</t>
  </si>
  <si>
    <t>渔航路（玉砂道-元宝湖）西侧水系及汉北路、彩环路、中央大道各涵闸节点）</t>
  </si>
  <si>
    <t>静湖北路拓宽工程</t>
  </si>
  <si>
    <t>静湖北路改造长度约200米，新建辅道长度约340米，绿化拆除恢复约6500平米，拆改电力线路约500米，拆改雨水、污水、再生水、给水、热力、通信及照明、智能交通</t>
  </si>
  <si>
    <t>渔帆路（航华道-玉砂道）、渔家路（航华道-玉砂道）、航华道（渔家路-渔泽路）道路排水及红线内外绿化工程</t>
  </si>
  <si>
    <t>渔帆路（航华道-玉砂道）、渔家路（航华道-玉砂道）、航华道（渔家路-渔泽路）道路等三条道路，道路宽度22m，总长度约1800m，道路面积约39600平米。</t>
  </si>
  <si>
    <t>中新友好景观温室工程</t>
  </si>
  <si>
    <t>2018-2025</t>
  </si>
  <si>
    <t>本工程总占地面积约38270.1平方米，建筑面积约2.6万平方米，共包括五个场馆和配套用房等工程。</t>
  </si>
  <si>
    <t>二号雨水泵站管道联通及永盛路东半幅道路和红线内绿化工程</t>
  </si>
  <si>
    <t>旭道（庄盛路-永盛路）、永盛路（海旭道-2号雨水泵站）雨水联通管线，东半幅道路长度约1087米，红线内绿化1.5m行道树，建设规模约15000平米。</t>
  </si>
  <si>
    <t>2号雨水泵站工程</t>
  </si>
  <si>
    <t>2号雨水泵站位于滨海旅游区临海新城南部片区，设计流量为16m3/s，泵站规划占地面积4225平米。</t>
  </si>
  <si>
    <t>海天道管线桥工程</t>
  </si>
  <si>
    <t>本工程全长约942米，宽约10米，高约2米，起于海堤巡检路，终点位于规划景盛路，建设于海天道两幅桥中间位置，管廊桥包含管线有DN800给水管、DN800再生水管、DN1200污水管、110kv电力及通信管线。</t>
  </si>
  <si>
    <t>北岛生态谷（中泰大道至故道）</t>
  </si>
  <si>
    <t>北岛生态谷，中泰大道至故道河，绿化占地面积约7万平方米。</t>
  </si>
  <si>
    <t>动漫园小学、幼儿园</t>
  </si>
  <si>
    <t>蓟运河故道北延段三期景观工程（吟风林至中泰大道）</t>
  </si>
  <si>
    <t>吟风林（92b南边界）至中泰大道（东），绿化面积约10.56万平方米。</t>
  </si>
  <si>
    <t>蓟运河故道北延段四期景观工程（中泰大道至中生大道）</t>
  </si>
  <si>
    <t>中泰大道（西）至中生大道（东），绿化面积约17万平方米。</t>
  </si>
  <si>
    <t>临海新城中学</t>
  </si>
  <si>
    <t>渔家路（玉砂道-嘉顺道）、渔帆路（玉砂道-嘉顺道）、嘉祥道（渔家路-渔泽路）道路排水及红线内外绿化工程</t>
  </si>
  <si>
    <t>渔家路（玉砂道-嘉顺道）、渔帆路（玉砂道-嘉顺道）、嘉祥道（渔家路-渔泽路）道路排水及红线内外绿化工程，道路长度约3035米，路面面积7.07万平米。</t>
  </si>
  <si>
    <t>安明路社区中心（公益性）</t>
  </si>
  <si>
    <t>宝龙社区中心</t>
  </si>
  <si>
    <t>东疆保税港区合计</t>
  </si>
  <si>
    <t>东疆东部沿海岸线基础设施环境提升生态修复工程</t>
  </si>
  <si>
    <t>生态环境和城市管理局</t>
  </si>
  <si>
    <t>东疆东部长度约1.8公里沿海岸线及与观澜路之间约20万平方米的区域。以新港八号路开始为起点，往南至重庆道。</t>
  </si>
  <si>
    <t>2019.7-2021.5</t>
  </si>
  <si>
    <t>占地面积约20万平方米，其中包含3个与城市相连的主要节点景观：北侧入口广场、城市沙滩广场、节庆广场。两条特色滨海景观带：赶海拾贝、滨海长廊。</t>
  </si>
  <si>
    <t>天津东疆保税港区生态环境和城市管理局</t>
  </si>
  <si>
    <t>国家租赁•新金融展示中心</t>
  </si>
  <si>
    <t>天津东疆保税港区管理委员会办公室</t>
  </si>
  <si>
    <t>天津东疆保税港区鄂尔多斯路599号商务中心</t>
  </si>
  <si>
    <t>2020.10-2021.4</t>
  </si>
  <si>
    <t>租用商务中心B1-3办公楼，装修成新金融展示中心，装修面积1139.47平方米。</t>
  </si>
  <si>
    <t>利用空闲用地完善停车配套项目</t>
  </si>
  <si>
    <t>伊川道以北和观澜路以东、陕西道南北两测，共三块地块</t>
  </si>
  <si>
    <t>占地面积约119283平方米，预计建成停车位3600</t>
  </si>
  <si>
    <t>天津东疆保税港区海绵城市设施建设项目</t>
  </si>
  <si>
    <t>天津东疆保税港区规划国土和建设管理局</t>
  </si>
  <si>
    <t>东疆港区</t>
  </si>
  <si>
    <t>2019.11-2020.12</t>
  </si>
  <si>
    <t>对现状物流区，集中绿地、中央绿地和东疆港建设开发纪念公园四处进行海绵城市设施建设工作</t>
  </si>
  <si>
    <t>东疆智慧平安社区建设项目</t>
  </si>
  <si>
    <t>2021.7-2021.11</t>
  </si>
  <si>
    <t>本项目包括5个小区前端建设，采用无感知对接模式，前端建设包括出入口人员车辆管控，共计新建人脸识别摄像机、车辆识别摄像机、智能分析网关等。</t>
  </si>
  <si>
    <t>天津东疆保税港区管理委员会</t>
  </si>
  <si>
    <t>智慧东疆建设项目</t>
  </si>
  <si>
    <t>围绕“以服务产业为立足点，进一步提升现代化产业服务能力”“以人民为中心，构建宜居、宜业、宜旅，港产城融合的智慧社会治理体系”“以集中共享、开放协同为目标，打造智能高效、便商亲民的现代化政务协同体系”三大方向，统筹规划智慧东疆建设的总体部署，探索出一条政府服务更高效、产业赋能更优质、生活服务更便捷、城市治理更精细、风险防控更智慧的智慧东疆建设路径。</t>
  </si>
  <si>
    <t>项目施工</t>
  </si>
  <si>
    <t>天津东疆港区一号消防站及附属二级指挥中心</t>
  </si>
  <si>
    <t>天津东疆保税港区东疆消防大队</t>
  </si>
  <si>
    <t>项目预计建设地上三层地下一层的消防站及附属指挥中心，总面积约为11500平方米</t>
  </si>
  <si>
    <t>东疆管委会</t>
  </si>
  <si>
    <t>东疆保税港区亲海公园设施提升改造项目</t>
  </si>
  <si>
    <t>为更好满足游客游玩体验，计划对东疆亲海公园进行综合提升改造，对沿海区域进行封闭限流安全保障措施，对公厕等公用设施进行建设，对景观配套进行完善。</t>
  </si>
  <si>
    <t>中交C谷8号楼装修项目</t>
  </si>
  <si>
    <t>铭海中心项目8号楼4-6层</t>
  </si>
  <si>
    <t>铭海中心项目8号楼4-6层建筑面积1706.48平方米，现状为毛坯，按入驻部门需求进行装修并配齐入驻办公所需的家具设备。</t>
  </si>
</sst>
</file>

<file path=xl/styles.xml><?xml version="1.0" encoding="utf-8"?>
<styleSheet xmlns="http://schemas.openxmlformats.org/spreadsheetml/2006/main">
  <numFmts count="7">
    <numFmt numFmtId="176" formatCode="yyyy&quot;年&quot;m&quot;月&quot;d&quot;日&quot;;@"/>
    <numFmt numFmtId="44" formatCode="_ &quot;￥&quot;* #,##0.00_ ;_ &quot;￥&quot;* \-#,##0.00_ ;_ &quot;￥&quot;* &quot;-&quot;??_ ;_ @_ "/>
    <numFmt numFmtId="42" formatCode="_ &quot;￥&quot;* #,##0_ ;_ &quot;￥&quot;* \-#,##0_ ;_ &quot;￥&quot;* &quot;-&quot;_ ;_ @_ "/>
    <numFmt numFmtId="43" formatCode="_ * #,##0.00_ ;_ * \-#,##0.00_ ;_ * &quot;-&quot;??_ ;_ @_ "/>
    <numFmt numFmtId="177" formatCode="0_ "/>
    <numFmt numFmtId="41" formatCode="_ * #,##0_ ;_ * \-#,##0_ ;_ * &quot;-&quot;_ ;_ @_ "/>
    <numFmt numFmtId="178" formatCode="0_);[Red]\(0\)"/>
  </numFmts>
  <fonts count="55">
    <font>
      <sz val="11"/>
      <color indexed="8"/>
      <name val="宋体"/>
      <charset val="134"/>
      <scheme val="minor"/>
    </font>
    <font>
      <sz val="9"/>
      <name val="宋体"/>
      <charset val="134"/>
      <scheme val="major"/>
    </font>
    <font>
      <sz val="9"/>
      <name val="宋体"/>
      <charset val="134"/>
      <scheme val="minor"/>
    </font>
    <font>
      <sz val="9"/>
      <name val="宋体"/>
      <charset val="134"/>
    </font>
    <font>
      <b/>
      <sz val="9"/>
      <name val="宋体"/>
      <charset val="134"/>
      <scheme val="major"/>
    </font>
    <font>
      <sz val="8"/>
      <name val="宋体"/>
      <charset val="134"/>
    </font>
    <font>
      <sz val="11"/>
      <name val="宋体"/>
      <charset val="134"/>
      <scheme val="major"/>
    </font>
    <font>
      <sz val="8"/>
      <name val="宋体"/>
      <charset val="134"/>
      <scheme val="major"/>
    </font>
    <font>
      <sz val="22"/>
      <name val="宋体"/>
      <charset val="134"/>
      <scheme val="major"/>
    </font>
    <font>
      <sz val="11"/>
      <name val="宋体"/>
      <charset val="134"/>
    </font>
    <font>
      <b/>
      <sz val="8"/>
      <name val="宋体"/>
      <charset val="134"/>
      <scheme val="major"/>
    </font>
    <font>
      <b/>
      <sz val="8"/>
      <name val="宋体"/>
      <charset val="134"/>
    </font>
    <font>
      <sz val="8"/>
      <name val="宋体"/>
      <charset val="134"/>
      <scheme val="minor"/>
    </font>
    <font>
      <sz val="8"/>
      <name val="宋体"/>
      <charset val="0"/>
    </font>
    <font>
      <sz val="6"/>
      <name val="宋体"/>
      <charset val="134"/>
    </font>
    <font>
      <sz val="7"/>
      <name val="宋体"/>
      <charset val="134"/>
    </font>
    <font>
      <sz val="8"/>
      <name val="Times New Roman"/>
      <charset val="134"/>
    </font>
    <font>
      <sz val="11"/>
      <name val="宋体"/>
      <charset val="134"/>
      <scheme val="minor"/>
    </font>
    <font>
      <b/>
      <sz val="11"/>
      <name val="宋体"/>
      <charset val="134"/>
      <scheme val="minor"/>
    </font>
    <font>
      <sz val="24"/>
      <name val="微软简标宋"/>
      <charset val="134"/>
    </font>
    <font>
      <b/>
      <sz val="12"/>
      <name val="宋体"/>
      <charset val="134"/>
      <scheme val="minor"/>
    </font>
    <font>
      <b/>
      <sz val="12"/>
      <name val="宋体"/>
      <charset val="134"/>
    </font>
    <font>
      <sz val="12"/>
      <name val="宋体"/>
      <charset val="134"/>
      <scheme val="minor"/>
    </font>
    <font>
      <b/>
      <sz val="12"/>
      <color indexed="8"/>
      <name val="宋体"/>
      <charset val="134"/>
      <scheme val="minor"/>
    </font>
    <font>
      <sz val="12"/>
      <color indexed="8"/>
      <name val="宋体"/>
      <charset val="134"/>
      <scheme val="minor"/>
    </font>
    <font>
      <b/>
      <sz val="18"/>
      <name val="宋体"/>
      <charset val="134"/>
      <scheme val="minor"/>
    </font>
    <font>
      <b/>
      <sz val="9"/>
      <name val="宋体"/>
      <charset val="134"/>
    </font>
    <font>
      <b/>
      <sz val="12"/>
      <color rgb="FFFF0000"/>
      <name val="宋体"/>
      <charset val="134"/>
      <scheme val="minor"/>
    </font>
    <font>
      <b/>
      <sz val="11"/>
      <color rgb="FFC00000"/>
      <name val="宋体"/>
      <charset val="134"/>
      <scheme val="minor"/>
    </font>
    <font>
      <sz val="11"/>
      <color indexed="8"/>
      <name val="宋体"/>
      <charset val="134"/>
    </font>
    <font>
      <sz val="12"/>
      <color indexed="8"/>
      <name val="宋体"/>
      <charset val="134"/>
    </font>
    <font>
      <sz val="24"/>
      <color indexed="8"/>
      <name val="微软简标宋"/>
      <charset val="134"/>
    </font>
    <font>
      <b/>
      <sz val="18"/>
      <color indexed="8"/>
      <name val="楷体_GB2312"/>
      <charset val="134"/>
    </font>
    <font>
      <b/>
      <sz val="16"/>
      <color indexed="8"/>
      <name val="楷体_GB2312"/>
      <charset val="134"/>
    </font>
    <font>
      <sz val="11"/>
      <color theme="1"/>
      <name val="宋体"/>
      <charset val="0"/>
      <scheme val="minor"/>
    </font>
    <font>
      <sz val="11"/>
      <color rgb="FF3F3F76"/>
      <name val="宋体"/>
      <charset val="0"/>
      <scheme val="minor"/>
    </font>
    <font>
      <sz val="11"/>
      <color theme="0"/>
      <name val="宋体"/>
      <charset val="0"/>
      <scheme val="minor"/>
    </font>
    <font>
      <sz val="12"/>
      <name val="宋体"/>
      <charset val="134"/>
    </font>
    <font>
      <sz val="11"/>
      <color theme="1"/>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b/>
      <sz val="18"/>
      <color theme="3"/>
      <name val="宋体"/>
      <charset val="134"/>
      <scheme val="minor"/>
    </font>
  </fonts>
  <fills count="48">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indexed="9"/>
        <bgColor indexed="64"/>
      </patternFill>
    </fill>
    <fill>
      <patternFill patternType="solid">
        <fgColor theme="6" tint="0.8"/>
        <bgColor indexed="64"/>
      </patternFill>
    </fill>
    <fill>
      <patternFill patternType="solid">
        <fgColor theme="7" tint="0.8"/>
        <bgColor indexed="64"/>
      </patternFill>
    </fill>
    <fill>
      <patternFill patternType="solid">
        <fgColor theme="9" tint="0.799981688894314"/>
        <bgColor indexed="64"/>
      </patternFill>
    </fill>
    <fill>
      <patternFill patternType="solid">
        <fgColor rgb="FFDBFFFF"/>
        <bgColor indexed="64"/>
      </patternFill>
    </fill>
    <fill>
      <patternFill patternType="solid">
        <fgColor theme="6" tint="0.79985961485641"/>
        <bgColor indexed="64"/>
      </patternFill>
    </fill>
    <fill>
      <patternFill patternType="solid">
        <fgColor rgb="FFCCFFFF"/>
        <bgColor indexed="64"/>
      </patternFill>
    </fill>
    <fill>
      <patternFill patternType="solid">
        <fgColor theme="8" tint="0.799981688894314"/>
        <bgColor indexed="64"/>
      </patternFill>
    </fill>
    <fill>
      <patternFill patternType="solid">
        <fgColor theme="8" tint="0.799951170384838"/>
        <bgColor indexed="64"/>
      </patternFill>
    </fill>
    <fill>
      <patternFill patternType="solid">
        <fgColor theme="4" tint="0.799890133365886"/>
        <bgColor indexed="64"/>
      </patternFill>
    </fill>
    <fill>
      <patternFill patternType="solid">
        <fgColor theme="2"/>
        <bgColor indexed="64"/>
      </patternFill>
    </fill>
    <fill>
      <patternFill patternType="solid">
        <fgColor theme="0" tint="-0.05"/>
        <bgColor indexed="64"/>
      </patternFill>
    </fill>
    <fill>
      <patternFill patternType="solid">
        <fgColor theme="7" tint="0.799981688894314"/>
        <bgColor indexed="64"/>
      </patternFill>
    </fill>
    <fill>
      <patternFill patternType="solid">
        <fgColor theme="7" tint="0.79989013336588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6"/>
        <bgColor indexed="64"/>
      </patternFill>
    </fill>
    <fill>
      <patternFill patternType="solid">
        <fgColor theme="5" tint="0.6"/>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399975585192419"/>
        <bgColor indexed="64"/>
      </patternFill>
    </fill>
  </fills>
  <borders count="20">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bottom style="thin">
        <color auto="true"/>
      </bottom>
      <diagonal/>
    </border>
    <border>
      <left style="thin">
        <color auto="true"/>
      </left>
      <right style="thin">
        <color auto="true"/>
      </right>
      <top/>
      <bottom style="thin">
        <color auto="true"/>
      </bottom>
      <diagonal/>
    </border>
    <border>
      <left style="medium">
        <color auto="true"/>
      </left>
      <right style="thin">
        <color auto="true"/>
      </right>
      <top style="thin">
        <color auto="true"/>
      </top>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81">
    <xf numFmtId="0" fontId="0" fillId="0" borderId="0">
      <alignment vertical="center"/>
    </xf>
    <xf numFmtId="0" fontId="38" fillId="0" borderId="0">
      <alignment vertical="center"/>
    </xf>
    <xf numFmtId="0" fontId="29" fillId="0" borderId="0">
      <alignment vertical="center"/>
    </xf>
    <xf numFmtId="0" fontId="37" fillId="0" borderId="0">
      <alignment vertical="center"/>
    </xf>
    <xf numFmtId="0" fontId="37" fillId="0" borderId="0">
      <alignment vertical="center"/>
    </xf>
    <xf numFmtId="0" fontId="29" fillId="0" borderId="0">
      <alignment vertical="center"/>
    </xf>
    <xf numFmtId="0" fontId="37" fillId="0" borderId="0"/>
    <xf numFmtId="0" fontId="38" fillId="0" borderId="0">
      <alignment vertical="center"/>
    </xf>
    <xf numFmtId="0" fontId="29" fillId="0" borderId="0">
      <alignment vertical="center"/>
    </xf>
    <xf numFmtId="0" fontId="29" fillId="0" borderId="0">
      <alignment vertical="center"/>
    </xf>
    <xf numFmtId="0" fontId="29" fillId="34" borderId="0" applyNumberFormat="false" applyBorder="false" applyAlignment="false" applyProtection="false">
      <alignment vertical="center"/>
    </xf>
    <xf numFmtId="0" fontId="29" fillId="0" borderId="0">
      <alignment vertical="center"/>
    </xf>
    <xf numFmtId="0" fontId="37" fillId="0" borderId="0">
      <alignment vertical="center"/>
    </xf>
    <xf numFmtId="0" fontId="37" fillId="0" borderId="0">
      <alignment vertical="center"/>
    </xf>
    <xf numFmtId="0" fontId="37" fillId="0" borderId="0">
      <protection locked="false"/>
    </xf>
    <xf numFmtId="0" fontId="38" fillId="0" borderId="0">
      <alignment vertical="center"/>
    </xf>
    <xf numFmtId="0" fontId="29" fillId="34" borderId="0" applyNumberFormat="false" applyBorder="false" applyAlignment="false" applyProtection="false">
      <alignment vertical="center"/>
    </xf>
    <xf numFmtId="0" fontId="37" fillId="0" borderId="0"/>
    <xf numFmtId="0" fontId="29" fillId="0" borderId="0">
      <alignment vertical="center"/>
    </xf>
    <xf numFmtId="0" fontId="36" fillId="3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46" fillId="27" borderId="16" applyNumberFormat="false" applyAlignment="false" applyProtection="false">
      <alignment vertical="center"/>
    </xf>
    <xf numFmtId="0" fontId="47" fillId="38" borderId="17" applyNumberFormat="false" applyAlignment="false" applyProtection="false">
      <alignment vertical="center"/>
    </xf>
    <xf numFmtId="0" fontId="48" fillId="39" borderId="0" applyNumberFormat="false" applyBorder="false" applyAlignment="false" applyProtection="false">
      <alignment vertical="center"/>
    </xf>
    <xf numFmtId="0" fontId="49" fillId="0" borderId="18"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51" fillId="0" borderId="18" applyNumberFormat="false" applyFill="false" applyAlignment="false" applyProtection="false">
      <alignment vertical="center"/>
    </xf>
    <xf numFmtId="0" fontId="34" fillId="40" borderId="0" applyNumberFormat="false" applyBorder="false" applyAlignment="false" applyProtection="false">
      <alignment vertical="center"/>
    </xf>
    <xf numFmtId="41" fontId="38" fillId="0" borderId="0" applyFont="false" applyFill="false" applyBorder="false" applyAlignment="false" applyProtection="false">
      <alignment vertical="center"/>
    </xf>
    <xf numFmtId="0" fontId="29" fillId="34" borderId="0" applyNumberFormat="false" applyBorder="false" applyAlignment="false" applyProtection="false">
      <alignment vertical="center"/>
    </xf>
    <xf numFmtId="0" fontId="34" fillId="46"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7" fillId="0" borderId="0"/>
    <xf numFmtId="0" fontId="36" fillId="37" borderId="0" applyNumberFormat="false" applyBorder="false" applyAlignment="false" applyProtection="false">
      <alignment vertical="center"/>
    </xf>
    <xf numFmtId="0" fontId="43" fillId="0" borderId="15" applyNumberFormat="false" applyFill="false" applyAlignment="false" applyProtection="false">
      <alignment vertical="center"/>
    </xf>
    <xf numFmtId="0" fontId="53" fillId="0" borderId="19" applyNumberFormat="false" applyFill="false" applyAlignment="false" applyProtection="false">
      <alignment vertical="center"/>
    </xf>
    <xf numFmtId="0" fontId="34" fillId="41"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36" fillId="44" borderId="0" applyNumberFormat="false" applyBorder="false" applyAlignment="false" applyProtection="false">
      <alignment vertical="center"/>
    </xf>
    <xf numFmtId="43" fontId="38" fillId="0" borderId="0" applyFont="false" applyFill="false" applyBorder="false" applyAlignment="false" applyProtection="false">
      <alignment vertical="center"/>
    </xf>
    <xf numFmtId="0" fontId="29" fillId="0" borderId="0">
      <alignment vertical="center"/>
    </xf>
    <xf numFmtId="0" fontId="5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7" fillId="0" borderId="0">
      <alignment vertical="center"/>
    </xf>
    <xf numFmtId="0" fontId="37" fillId="0" borderId="0"/>
    <xf numFmtId="0" fontId="34" fillId="18" borderId="0" applyNumberFormat="false" applyBorder="false" applyAlignment="false" applyProtection="false">
      <alignment vertical="center"/>
    </xf>
    <xf numFmtId="0" fontId="29" fillId="0" borderId="0">
      <alignment vertical="center"/>
    </xf>
    <xf numFmtId="0" fontId="44" fillId="0" borderId="14"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34" fillId="45" borderId="0" applyNumberFormat="false" applyBorder="false" applyAlignment="false" applyProtection="false">
      <alignment vertical="center"/>
    </xf>
    <xf numFmtId="42" fontId="38" fillId="0" borderId="0" applyFont="false" applyFill="false" applyBorder="false" applyAlignment="false" applyProtection="false">
      <alignment vertical="center"/>
    </xf>
    <xf numFmtId="0" fontId="29" fillId="0" borderId="0">
      <alignment vertical="center"/>
    </xf>
    <xf numFmtId="0" fontId="42" fillId="0" borderId="0" applyNumberFormat="false" applyFill="false" applyBorder="false" applyAlignment="false" applyProtection="false">
      <alignment vertical="center"/>
    </xf>
    <xf numFmtId="0" fontId="34" fillId="32" borderId="0" applyNumberFormat="false" applyBorder="false" applyAlignment="false" applyProtection="false">
      <alignment vertical="center"/>
    </xf>
    <xf numFmtId="0" fontId="38" fillId="31" borderId="13" applyNumberFormat="false" applyFont="false" applyAlignment="false" applyProtection="false">
      <alignment vertical="center"/>
    </xf>
    <xf numFmtId="0" fontId="36" fillId="30" borderId="0" applyNumberFormat="false" applyBorder="false" applyAlignment="false" applyProtection="false">
      <alignment vertical="center"/>
    </xf>
    <xf numFmtId="0" fontId="37" fillId="0" borderId="0"/>
    <xf numFmtId="0" fontId="41" fillId="29" borderId="0" applyNumberFormat="false" applyBorder="false" applyAlignment="false" applyProtection="false">
      <alignment vertical="center"/>
    </xf>
    <xf numFmtId="0" fontId="34" fillId="11" borderId="0" applyNumberFormat="false" applyBorder="false" applyAlignment="false" applyProtection="false">
      <alignment vertical="center"/>
    </xf>
    <xf numFmtId="0" fontId="40" fillId="28" borderId="0" applyNumberFormat="false" applyBorder="false" applyAlignment="false" applyProtection="false">
      <alignment vertical="center"/>
    </xf>
    <xf numFmtId="0" fontId="37" fillId="0" borderId="0"/>
    <xf numFmtId="0" fontId="39" fillId="27" borderId="12" applyNumberFormat="false" applyAlignment="false" applyProtection="false">
      <alignment vertical="center"/>
    </xf>
    <xf numFmtId="0" fontId="36" fillId="26" borderId="0" applyNumberFormat="false" applyBorder="false" applyAlignment="false" applyProtection="false">
      <alignment vertical="center"/>
    </xf>
    <xf numFmtId="0" fontId="29" fillId="0" borderId="0">
      <alignment vertical="center"/>
    </xf>
    <xf numFmtId="0" fontId="36" fillId="47" borderId="0" applyNumberFormat="false" applyBorder="false" applyAlignment="false" applyProtection="false">
      <alignment vertical="center"/>
    </xf>
    <xf numFmtId="0" fontId="36" fillId="43" borderId="0" applyNumberFormat="false" applyBorder="false" applyAlignment="false" applyProtection="false">
      <alignment vertical="center"/>
    </xf>
    <xf numFmtId="0" fontId="36" fillId="36" borderId="0" applyNumberFormat="false" applyBorder="false" applyAlignment="false" applyProtection="false">
      <alignment vertical="center"/>
    </xf>
    <xf numFmtId="0" fontId="37" fillId="0" borderId="0">
      <alignment vertical="center"/>
    </xf>
    <xf numFmtId="0" fontId="36" fillId="42" borderId="0" applyNumberFormat="false" applyBorder="false" applyAlignment="false" applyProtection="false">
      <alignment vertical="center"/>
    </xf>
    <xf numFmtId="9" fontId="38" fillId="0" borderId="0" applyFont="false" applyFill="false" applyBorder="false" applyAlignment="false" applyProtection="false">
      <alignment vertical="center"/>
    </xf>
    <xf numFmtId="0" fontId="36" fillId="25" borderId="0" applyNumberFormat="false" applyBorder="false" applyAlignment="false" applyProtection="false">
      <alignment vertical="center"/>
    </xf>
    <xf numFmtId="0" fontId="37" fillId="0" borderId="0"/>
    <xf numFmtId="44" fontId="38" fillId="0" borderId="0" applyFont="false" applyFill="false" applyBorder="false" applyAlignment="false" applyProtection="false">
      <alignment vertical="center"/>
    </xf>
    <xf numFmtId="0" fontId="36" fillId="24" borderId="0" applyNumberFormat="false" applyBorder="false" applyAlignment="false" applyProtection="false">
      <alignment vertical="center"/>
    </xf>
    <xf numFmtId="0" fontId="29" fillId="0" borderId="0">
      <alignment vertical="center"/>
    </xf>
    <xf numFmtId="0" fontId="34" fillId="3" borderId="0" applyNumberFormat="false" applyBorder="false" applyAlignment="false" applyProtection="false">
      <alignment vertical="center"/>
    </xf>
    <xf numFmtId="0" fontId="38" fillId="0" borderId="0">
      <alignment vertical="center"/>
    </xf>
    <xf numFmtId="0" fontId="35" fillId="23" borderId="12" applyNumberFormat="false" applyAlignment="false" applyProtection="false">
      <alignment vertical="center"/>
    </xf>
    <xf numFmtId="0" fontId="34" fillId="22"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34" fillId="16" borderId="0" applyNumberFormat="false" applyBorder="false" applyAlignment="false" applyProtection="false">
      <alignment vertical="center"/>
    </xf>
  </cellStyleXfs>
  <cellXfs count="174">
    <xf numFmtId="0" fontId="0" fillId="0" borderId="0" xfId="0" applyFont="true">
      <alignment vertical="center"/>
    </xf>
    <xf numFmtId="0" fontId="1" fillId="0" borderId="0" xfId="0" applyFont="true">
      <alignment vertical="center"/>
    </xf>
    <xf numFmtId="0" fontId="1" fillId="0" borderId="0" xfId="0" applyFont="true" applyFill="true">
      <alignment vertical="center"/>
    </xf>
    <xf numFmtId="0" fontId="1" fillId="0" borderId="0" xfId="0" applyFont="true" applyAlignment="true">
      <alignment vertical="center"/>
    </xf>
    <xf numFmtId="0" fontId="2" fillId="0" borderId="0" xfId="0" applyFont="true" applyFill="true" applyAlignment="true">
      <alignment vertical="center"/>
    </xf>
    <xf numFmtId="0" fontId="1" fillId="0" borderId="0" xfId="0" applyFont="true" applyFill="true" applyAlignment="true">
      <alignment vertical="center"/>
    </xf>
    <xf numFmtId="0" fontId="1" fillId="2" borderId="0" xfId="0" applyFont="true" applyFill="true">
      <alignment vertical="center"/>
    </xf>
    <xf numFmtId="0" fontId="2" fillId="0" borderId="0" xfId="0" applyFont="true">
      <alignment vertical="center"/>
    </xf>
    <xf numFmtId="0" fontId="3" fillId="0" borderId="0" xfId="0" applyFont="true">
      <alignment vertical="center"/>
    </xf>
    <xf numFmtId="0" fontId="4" fillId="0" borderId="0" xfId="0" applyFont="true">
      <alignment vertical="center"/>
    </xf>
    <xf numFmtId="0" fontId="1" fillId="3" borderId="0" xfId="0" applyFont="true" applyFill="true">
      <alignment vertical="center"/>
    </xf>
    <xf numFmtId="0" fontId="2" fillId="2" borderId="0" xfId="0" applyFont="true" applyFill="true" applyAlignment="true">
      <alignment vertical="center"/>
    </xf>
    <xf numFmtId="0" fontId="2" fillId="0" borderId="0" xfId="0" applyFont="true" applyFill="true" applyBorder="true" applyAlignment="true">
      <alignment vertical="center"/>
    </xf>
    <xf numFmtId="0" fontId="3" fillId="0" borderId="0" xfId="0" applyFont="true" applyFill="true" applyAlignment="true">
      <alignment vertical="center"/>
    </xf>
    <xf numFmtId="0" fontId="2" fillId="2" borderId="0" xfId="0" applyFont="true" applyFill="true" applyBorder="true" applyAlignment="true">
      <alignment vertical="center"/>
    </xf>
    <xf numFmtId="0" fontId="5" fillId="0" borderId="0" xfId="0" applyFont="true" applyFill="true" applyAlignment="true">
      <alignment vertical="center"/>
    </xf>
    <xf numFmtId="0" fontId="6" fillId="0" borderId="0" xfId="0" applyFont="true" applyFill="true">
      <alignment vertical="center"/>
    </xf>
    <xf numFmtId="0" fontId="6" fillId="0" borderId="0" xfId="0" applyFont="true">
      <alignment vertical="center"/>
    </xf>
    <xf numFmtId="0" fontId="7" fillId="0" borderId="0" xfId="0" applyFont="true">
      <alignment vertical="center"/>
    </xf>
    <xf numFmtId="0" fontId="6" fillId="0" borderId="0" xfId="0" applyFont="true" applyAlignment="true">
      <alignment vertical="center" wrapText="true"/>
    </xf>
    <xf numFmtId="2" fontId="8" fillId="4" borderId="0" xfId="0" applyNumberFormat="true" applyFont="true" applyFill="true" applyAlignment="true">
      <alignment horizontal="center" vertical="center" wrapText="true"/>
    </xf>
    <xf numFmtId="2" fontId="9" fillId="4" borderId="1" xfId="0" applyNumberFormat="true" applyFont="true" applyFill="true" applyBorder="true" applyAlignment="true">
      <alignment vertical="center" wrapText="true"/>
    </xf>
    <xf numFmtId="2" fontId="10" fillId="4" borderId="2" xfId="0" applyNumberFormat="true" applyFont="true" applyFill="true" applyBorder="true" applyAlignment="true">
      <alignment horizontal="center" vertical="center" wrapText="true"/>
    </xf>
    <xf numFmtId="2" fontId="11" fillId="4" borderId="2" xfId="0" applyNumberFormat="true" applyFont="true" applyFill="true" applyBorder="true" applyAlignment="true">
      <alignment horizontal="center" vertical="center" wrapText="true"/>
    </xf>
    <xf numFmtId="1" fontId="10" fillId="5" borderId="2" xfId="0" applyNumberFormat="true" applyFont="true" applyFill="true" applyBorder="true" applyAlignment="true">
      <alignment horizontal="center" vertical="center" wrapText="true"/>
    </xf>
    <xf numFmtId="1" fontId="11" fillId="5" borderId="2" xfId="0" applyNumberFormat="true" applyFont="true" applyFill="true" applyBorder="true" applyAlignment="true">
      <alignment horizontal="center" vertical="center" wrapText="true"/>
    </xf>
    <xf numFmtId="1" fontId="5" fillId="5" borderId="2" xfId="0" applyNumberFormat="true" applyFont="true" applyFill="true" applyBorder="true" applyAlignment="true">
      <alignment horizontal="center" vertical="center" wrapText="true"/>
    </xf>
    <xf numFmtId="1" fontId="10" fillId="6" borderId="2" xfId="0" applyNumberFormat="true" applyFont="true" applyFill="true" applyBorder="true" applyAlignment="true">
      <alignment horizontal="center" vertical="center" wrapText="true"/>
    </xf>
    <xf numFmtId="1" fontId="11" fillId="6" borderId="2" xfId="0" applyNumberFormat="true" applyFont="true" applyFill="true" applyBorder="true" applyAlignment="true">
      <alignment horizontal="center" vertical="center" wrapText="true"/>
    </xf>
    <xf numFmtId="1" fontId="5" fillId="6" borderId="2" xfId="0" applyNumberFormat="true" applyFont="true" applyFill="true" applyBorder="true" applyAlignment="true">
      <alignment horizontal="center" vertical="center" wrapText="true"/>
    </xf>
    <xf numFmtId="1" fontId="10" fillId="0" borderId="2" xfId="0" applyNumberFormat="true" applyFont="true" applyFill="true" applyBorder="true" applyAlignment="true">
      <alignment horizontal="center" vertical="center" wrapText="true"/>
    </xf>
    <xf numFmtId="1" fontId="11" fillId="0" borderId="2" xfId="0" applyNumberFormat="true" applyFont="true" applyFill="true" applyBorder="true" applyAlignment="true">
      <alignment horizontal="center" vertical="center" wrapText="true"/>
    </xf>
    <xf numFmtId="1" fontId="5" fillId="0" borderId="2" xfId="0" applyNumberFormat="true" applyFont="true" applyFill="true" applyBorder="true" applyAlignment="true">
      <alignment horizontal="center" vertical="center" wrapText="true"/>
    </xf>
    <xf numFmtId="1" fontId="7" fillId="7" borderId="2" xfId="0" applyNumberFormat="true" applyFont="true" applyFill="true" applyBorder="true" applyAlignment="true">
      <alignment horizontal="center" vertical="center" wrapText="true"/>
    </xf>
    <xf numFmtId="1" fontId="11" fillId="7" borderId="2" xfId="0" applyNumberFormat="true" applyFont="true" applyFill="true" applyBorder="true" applyAlignment="true">
      <alignment horizontal="center" vertical="center" wrapText="true"/>
    </xf>
    <xf numFmtId="1" fontId="5" fillId="7" borderId="2" xfId="0" applyNumberFormat="true" applyFont="true" applyFill="true" applyBorder="true" applyAlignment="true">
      <alignment horizontal="center" vertical="center" wrapText="true"/>
    </xf>
    <xf numFmtId="1" fontId="7" fillId="8" borderId="2" xfId="0" applyNumberFormat="true" applyFont="true" applyFill="true" applyBorder="true" applyAlignment="true">
      <alignment horizontal="center" vertical="center" wrapText="true"/>
    </xf>
    <xf numFmtId="1" fontId="5" fillId="8" borderId="2" xfId="0" applyNumberFormat="true" applyFont="true" applyFill="true" applyBorder="true" applyAlignment="true">
      <alignment horizontal="center" vertical="center" wrapText="true"/>
    </xf>
    <xf numFmtId="1" fontId="7" fillId="0" borderId="2" xfId="0" applyNumberFormat="true" applyFont="true" applyFill="true" applyBorder="true" applyAlignment="true">
      <alignment horizontal="center" vertical="center" wrapText="true"/>
    </xf>
    <xf numFmtId="1" fontId="5" fillId="4" borderId="2" xfId="0" applyNumberFormat="true" applyFont="true" applyFill="true" applyBorder="true" applyAlignment="true">
      <alignment horizontal="center" vertical="center" wrapText="true"/>
    </xf>
    <xf numFmtId="1" fontId="7" fillId="4" borderId="2" xfId="0" applyNumberFormat="true" applyFont="true" applyFill="true" applyBorder="true" applyAlignment="true">
      <alignment horizontal="center" vertical="center" wrapText="true"/>
    </xf>
    <xf numFmtId="1" fontId="11" fillId="8" borderId="2" xfId="0" applyNumberFormat="true" applyFont="true" applyFill="true" applyBorder="true" applyAlignment="true">
      <alignment horizontal="center" vertical="center" wrapText="true"/>
    </xf>
    <xf numFmtId="1" fontId="10" fillId="9" borderId="2" xfId="0" applyNumberFormat="true" applyFont="true" applyFill="true" applyBorder="true" applyAlignment="true">
      <alignment horizontal="center" vertical="center" wrapText="true"/>
    </xf>
    <xf numFmtId="1" fontId="5" fillId="9" borderId="2" xfId="0" applyNumberFormat="true" applyFont="true" applyFill="true" applyBorder="true" applyAlignment="true">
      <alignment horizontal="center" vertical="center" wrapText="true"/>
    </xf>
    <xf numFmtId="0" fontId="5" fillId="2" borderId="2" xfId="16" applyFont="true" applyFill="true" applyBorder="true" applyAlignment="true" applyProtection="true">
      <alignment horizontal="center" vertical="center" wrapText="true"/>
      <protection locked="false"/>
    </xf>
    <xf numFmtId="0" fontId="5" fillId="2" borderId="2" xfId="43" applyFont="true" applyFill="true" applyBorder="true" applyAlignment="true" applyProtection="true">
      <alignment horizontal="center" vertical="center" wrapText="true"/>
      <protection locked="false"/>
    </xf>
    <xf numFmtId="0" fontId="5" fillId="2" borderId="2" xfId="71" applyFont="true" applyFill="true" applyBorder="true" applyAlignment="true" applyProtection="true">
      <alignment horizontal="center" vertical="center" wrapText="true"/>
      <protection locked="false"/>
    </xf>
    <xf numFmtId="1" fontId="12" fillId="0" borderId="2" xfId="0" applyNumberFormat="true"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xf numFmtId="1" fontId="11" fillId="9" borderId="2" xfId="0" applyNumberFormat="true" applyFont="true" applyFill="true" applyBorder="true" applyAlignment="true">
      <alignment horizontal="center" vertical="center" wrapText="true"/>
    </xf>
    <xf numFmtId="1" fontId="5" fillId="2" borderId="2"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2" fontId="5" fillId="4" borderId="1" xfId="0" applyNumberFormat="true" applyFont="true" applyFill="true" applyBorder="true" applyAlignment="true">
      <alignment vertical="center" wrapText="true"/>
    </xf>
    <xf numFmtId="2" fontId="3" fillId="4" borderId="1" xfId="0" applyNumberFormat="true" applyFont="true" applyFill="true" applyBorder="true" applyAlignment="true">
      <alignment vertical="center" wrapText="true"/>
    </xf>
    <xf numFmtId="0" fontId="12" fillId="0" borderId="2" xfId="71" applyFont="true" applyFill="true" applyBorder="true" applyAlignment="true" applyProtection="true">
      <alignment horizontal="center" vertical="center" wrapText="true"/>
      <protection locked="false"/>
    </xf>
    <xf numFmtId="1" fontId="5" fillId="0" borderId="2" xfId="0" applyNumberFormat="true" applyFont="true" applyFill="true" applyBorder="true" applyAlignment="true">
      <alignment horizontal="left" vertical="center" wrapText="true"/>
    </xf>
    <xf numFmtId="1" fontId="5" fillId="2" borderId="2" xfId="0" applyNumberFormat="true" applyFont="true" applyFill="true" applyBorder="true" applyAlignment="true">
      <alignment horizontal="justify" vertical="center" wrapText="true"/>
    </xf>
    <xf numFmtId="1" fontId="5" fillId="0" borderId="2" xfId="0" applyNumberFormat="true" applyFont="true" applyFill="true" applyBorder="true" applyAlignment="true">
      <alignment horizontal="justify" vertical="center" wrapText="true"/>
    </xf>
    <xf numFmtId="177" fontId="5" fillId="4" borderId="2" xfId="0" applyNumberFormat="true" applyFont="true" applyFill="true" applyBorder="true" applyAlignment="true">
      <alignment horizontal="center" vertical="center" wrapText="true"/>
    </xf>
    <xf numFmtId="1" fontId="5" fillId="4" borderId="2" xfId="0" applyNumberFormat="true" applyFont="true" applyFill="true" applyBorder="true" applyAlignment="true">
      <alignment horizontal="left" vertical="center" wrapText="true"/>
    </xf>
    <xf numFmtId="1" fontId="5" fillId="4" borderId="2" xfId="0" applyNumberFormat="true" applyFont="true" applyFill="true" applyBorder="true" applyAlignment="true">
      <alignment horizontal="center" vertical="center" wrapText="true" shrinkToFit="true"/>
    </xf>
    <xf numFmtId="0" fontId="5" fillId="0" borderId="2" xfId="0" applyFont="true" applyFill="true" applyBorder="true" applyAlignment="true">
      <alignment vertical="center" wrapText="true"/>
    </xf>
    <xf numFmtId="2" fontId="9" fillId="4" borderId="1" xfId="0" applyNumberFormat="true" applyFont="true" applyFill="true" applyBorder="true" applyAlignment="true">
      <alignment horizontal="center" vertical="center" wrapText="true"/>
    </xf>
    <xf numFmtId="178" fontId="5" fillId="0" borderId="2" xfId="6" applyNumberFormat="true" applyFont="true" applyFill="true" applyBorder="true" applyAlignment="true" applyProtection="true">
      <alignment horizontal="center" vertical="center" wrapText="true"/>
      <protection locked="false"/>
    </xf>
    <xf numFmtId="0" fontId="7" fillId="0" borderId="2" xfId="0" applyFont="true" applyBorder="true" applyAlignment="true">
      <alignment horizontal="center" vertical="center"/>
    </xf>
    <xf numFmtId="0" fontId="5" fillId="0" borderId="2" xfId="0" applyFont="true" applyBorder="true" applyAlignment="true">
      <alignment horizontal="center" vertical="center"/>
    </xf>
    <xf numFmtId="178" fontId="5" fillId="0" borderId="2" xfId="0" applyNumberFormat="true"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1" fontId="5" fillId="0" borderId="2" xfId="7"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1" fontId="5" fillId="0" borderId="2" xfId="0" applyNumberFormat="true" applyFont="true" applyBorder="true" applyAlignment="true">
      <alignment horizontal="center" vertical="center"/>
    </xf>
    <xf numFmtId="1" fontId="5" fillId="3" borderId="2" xfId="0" applyNumberFormat="true" applyFont="true" applyFill="true" applyBorder="true" applyAlignment="true">
      <alignment horizontal="center" vertical="center" wrapText="true"/>
    </xf>
    <xf numFmtId="1" fontId="5" fillId="0" borderId="2" xfId="40" applyNumberFormat="true" applyFont="true" applyFill="true" applyBorder="true" applyAlignment="true">
      <alignment horizontal="center" vertical="center" wrapText="true"/>
    </xf>
    <xf numFmtId="2" fontId="10" fillId="6" borderId="2" xfId="0" applyNumberFormat="true" applyFont="true" applyFill="true" applyBorder="true" applyAlignment="true">
      <alignment horizontal="center" vertical="center" wrapText="true"/>
    </xf>
    <xf numFmtId="2" fontId="11" fillId="6" borderId="2" xfId="0" applyNumberFormat="true" applyFont="true" applyFill="true" applyBorder="true" applyAlignment="true">
      <alignment horizontal="center" vertical="center" wrapText="true"/>
    </xf>
    <xf numFmtId="0" fontId="7" fillId="10" borderId="2" xfId="0" applyFont="true" applyFill="true" applyBorder="true">
      <alignment vertical="center"/>
    </xf>
    <xf numFmtId="2" fontId="10" fillId="10" borderId="2" xfId="0" applyNumberFormat="true" applyFont="true" applyFill="true" applyBorder="true" applyAlignment="true">
      <alignment horizontal="center" vertical="center" wrapText="true"/>
    </xf>
    <xf numFmtId="1" fontId="11" fillId="10" borderId="2" xfId="0" applyNumberFormat="true" applyFont="true" applyFill="true" applyBorder="true" applyAlignment="true">
      <alignment horizontal="center" vertical="center" wrapText="true"/>
    </xf>
    <xf numFmtId="2" fontId="11" fillId="10" borderId="2" xfId="0" applyNumberFormat="true" applyFont="true" applyFill="true" applyBorder="true" applyAlignment="true">
      <alignment horizontal="center" vertical="center" wrapText="true"/>
    </xf>
    <xf numFmtId="1" fontId="11" fillId="11" borderId="2" xfId="0" applyNumberFormat="true" applyFont="true" applyFill="true" applyBorder="true" applyAlignment="true">
      <alignment horizontal="center" vertical="center" wrapText="true"/>
    </xf>
    <xf numFmtId="1" fontId="13" fillId="2" borderId="2" xfId="0" applyNumberFormat="true" applyFont="true" applyFill="true" applyBorder="true" applyAlignment="true">
      <alignment horizontal="center" vertical="center" wrapText="true"/>
    </xf>
    <xf numFmtId="178" fontId="13" fillId="2" borderId="2" xfId="0" applyNumberFormat="true" applyFont="true" applyFill="true" applyBorder="true" applyAlignment="true">
      <alignment horizontal="center" vertical="center" wrapText="true"/>
    </xf>
    <xf numFmtId="1" fontId="5" fillId="0" borderId="2" xfId="1" applyNumberFormat="true" applyFont="true" applyFill="true" applyBorder="true" applyAlignment="true">
      <alignment horizontal="center" vertical="center" wrapText="true"/>
    </xf>
    <xf numFmtId="177" fontId="11" fillId="6" borderId="2" xfId="0" applyNumberFormat="true" applyFont="true" applyFill="true" applyBorder="true" applyAlignment="true">
      <alignment horizontal="center" vertical="center" wrapText="true"/>
    </xf>
    <xf numFmtId="177" fontId="11" fillId="10" borderId="2" xfId="0"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12" fillId="0" borderId="2" xfId="0" applyFont="true" applyFill="true" applyBorder="true" applyAlignment="true">
      <alignment vertical="center"/>
    </xf>
    <xf numFmtId="0" fontId="5" fillId="2" borderId="2" xfId="0" applyFont="true" applyFill="true" applyBorder="true" applyAlignment="true">
      <alignment vertical="center"/>
    </xf>
    <xf numFmtId="0" fontId="5" fillId="0" borderId="2" xfId="0" applyFont="true" applyFill="true" applyBorder="true" applyAlignment="true">
      <alignment vertical="center"/>
    </xf>
    <xf numFmtId="1" fontId="5" fillId="4" borderId="2" xfId="0" applyNumberFormat="true" applyFont="true" applyFill="true" applyBorder="true" applyAlignment="true">
      <alignment horizontal="center" vertical="center"/>
    </xf>
    <xf numFmtId="0" fontId="1" fillId="0" borderId="0" xfId="0" applyFont="true" applyAlignment="true">
      <alignment vertical="center" wrapText="true"/>
    </xf>
    <xf numFmtId="0" fontId="5" fillId="0" borderId="2" xfId="0" applyNumberFormat="true" applyFont="true" applyFill="true" applyBorder="true" applyAlignment="true">
      <alignment horizontal="center" vertical="center" wrapText="true"/>
    </xf>
    <xf numFmtId="1" fontId="10" fillId="10" borderId="2" xfId="0" applyNumberFormat="true" applyFont="true" applyFill="true" applyBorder="true" applyAlignment="true">
      <alignment horizontal="center" vertical="center" wrapText="true"/>
    </xf>
    <xf numFmtId="1" fontId="10" fillId="11" borderId="2" xfId="0" applyNumberFormat="true" applyFont="true" applyFill="true" applyBorder="true" applyAlignment="true">
      <alignment horizontal="center" vertical="center" wrapText="true"/>
    </xf>
    <xf numFmtId="1" fontId="5" fillId="10" borderId="2" xfId="0" applyNumberFormat="true" applyFont="true" applyFill="true" applyBorder="true" applyAlignment="true">
      <alignment horizontal="center" vertical="center" wrapText="true"/>
    </xf>
    <xf numFmtId="57" fontId="5" fillId="0" borderId="2" xfId="0" applyNumberFormat="true" applyFont="true" applyFill="true" applyBorder="true" applyAlignment="true">
      <alignment horizontal="center" vertical="center" wrapText="true"/>
    </xf>
    <xf numFmtId="0" fontId="11" fillId="11" borderId="2" xfId="0" applyNumberFormat="true" applyFont="true" applyFill="true" applyBorder="true" applyAlignment="true">
      <alignment horizontal="center" vertical="center" wrapText="true"/>
    </xf>
    <xf numFmtId="1" fontId="14" fillId="4" borderId="2" xfId="0" applyNumberFormat="true" applyFont="true" applyFill="true" applyBorder="true" applyAlignment="true">
      <alignment horizontal="center" vertical="center" wrapText="true"/>
    </xf>
    <xf numFmtId="1" fontId="15" fillId="4" borderId="2" xfId="0" applyNumberFormat="true" applyFont="true" applyFill="true" applyBorder="true" applyAlignment="true">
      <alignment horizontal="center" vertical="center" wrapText="true"/>
    </xf>
    <xf numFmtId="176" fontId="11" fillId="11" borderId="2" xfId="0" applyNumberFormat="true" applyFont="true" applyFill="true" applyBorder="true" applyAlignment="true">
      <alignment horizontal="center" vertical="center" wrapText="true"/>
    </xf>
    <xf numFmtId="1" fontId="16" fillId="4" borderId="2" xfId="0" applyNumberFormat="true" applyFont="true" applyFill="true" applyBorder="true" applyAlignment="true">
      <alignment horizontal="center" vertical="center" wrapText="true"/>
    </xf>
    <xf numFmtId="0" fontId="7" fillId="10" borderId="2" xfId="0" applyFont="true" applyFill="true" applyBorder="true" applyAlignment="true">
      <alignment vertical="center"/>
    </xf>
    <xf numFmtId="0" fontId="10" fillId="10" borderId="2" xfId="0" applyFont="true" applyFill="true" applyBorder="true" applyAlignment="true">
      <alignment horizontal="center" vertical="center"/>
    </xf>
    <xf numFmtId="0" fontId="11" fillId="10" borderId="2" xfId="0" applyFont="true" applyFill="true" applyBorder="true" applyAlignment="true">
      <alignment horizontal="center" vertical="center" wrapText="true"/>
    </xf>
    <xf numFmtId="1" fontId="10" fillId="12" borderId="2" xfId="0" applyNumberFormat="true" applyFont="true" applyFill="true" applyBorder="true" applyAlignment="true">
      <alignment horizontal="center" vertical="center" wrapText="true"/>
    </xf>
    <xf numFmtId="1" fontId="11" fillId="12" borderId="2" xfId="0" applyNumberFormat="true" applyFont="true" applyFill="true" applyBorder="true" applyAlignment="true">
      <alignment horizontal="center" vertical="center" wrapText="true"/>
    </xf>
    <xf numFmtId="177" fontId="11" fillId="10" borderId="2" xfId="0" applyNumberFormat="true" applyFont="true" applyFill="true" applyBorder="true" applyAlignment="true">
      <alignment horizontal="center" vertical="center"/>
    </xf>
    <xf numFmtId="1" fontId="5" fillId="12" borderId="2" xfId="0" applyNumberFormat="true" applyFont="true" applyFill="true" applyBorder="true" applyAlignment="true">
      <alignment horizontal="center" vertical="center" wrapText="true"/>
    </xf>
    <xf numFmtId="178" fontId="5" fillId="10" borderId="2" xfId="0" applyNumberFormat="true" applyFont="true" applyFill="true" applyBorder="true" applyAlignment="true">
      <alignment horizontal="center" vertical="center"/>
    </xf>
    <xf numFmtId="0" fontId="5" fillId="10" borderId="2" xfId="0" applyFont="true" applyFill="true" applyBorder="true" applyAlignment="true">
      <alignment horizontal="center" vertical="center" wrapText="true"/>
    </xf>
    <xf numFmtId="0" fontId="7" fillId="8" borderId="2" xfId="0" applyFont="true" applyFill="true" applyBorder="true" applyAlignment="true">
      <alignment vertical="center" wrapText="true"/>
    </xf>
    <xf numFmtId="0" fontId="10" fillId="8" borderId="2" xfId="0" applyFont="true" applyFill="true" applyBorder="true" applyAlignment="true">
      <alignment horizontal="center" vertical="center" wrapText="true"/>
    </xf>
    <xf numFmtId="0" fontId="11" fillId="8" borderId="2" xfId="0" applyFont="true" applyFill="true" applyBorder="true" applyAlignment="true">
      <alignment horizontal="center" vertical="center" wrapText="true"/>
    </xf>
    <xf numFmtId="0" fontId="5" fillId="8" borderId="2" xfId="0" applyFont="true" applyFill="true" applyBorder="true" applyAlignment="true">
      <alignment horizontal="center" vertical="center" wrapText="true"/>
    </xf>
    <xf numFmtId="1" fontId="12" fillId="0" borderId="2" xfId="0" applyNumberFormat="true" applyFont="true" applyFill="true" applyBorder="true" applyAlignment="true">
      <alignment horizontal="left" vertical="center" wrapText="true"/>
    </xf>
    <xf numFmtId="177" fontId="5" fillId="0" borderId="2" xfId="0" applyNumberFormat="true" applyFont="true" applyFill="true" applyBorder="true" applyAlignment="true">
      <alignment horizontal="center" vertical="center" wrapText="true"/>
    </xf>
    <xf numFmtId="1" fontId="5" fillId="11" borderId="2" xfId="0" applyNumberFormat="true" applyFont="true" applyFill="true" applyBorder="true" applyAlignment="true">
      <alignment horizontal="center" vertical="center" wrapText="true"/>
    </xf>
    <xf numFmtId="1" fontId="15" fillId="0" borderId="2" xfId="0" applyNumberFormat="true" applyFont="true" applyFill="true" applyBorder="true" applyAlignment="true">
      <alignment horizontal="center" vertical="center" wrapText="true"/>
    </xf>
    <xf numFmtId="1" fontId="16" fillId="0" borderId="2" xfId="0" applyNumberFormat="true" applyFont="true" applyFill="true" applyBorder="true" applyAlignment="true">
      <alignment horizontal="center" vertical="center" wrapText="true"/>
    </xf>
    <xf numFmtId="178" fontId="5" fillId="8" borderId="2" xfId="0" applyNumberFormat="true" applyFont="true" applyFill="true" applyBorder="true" applyAlignment="true">
      <alignment horizontal="center" vertical="center" wrapText="true"/>
    </xf>
    <xf numFmtId="1" fontId="17" fillId="0" borderId="0" xfId="0" applyNumberFormat="true" applyFont="true" applyFill="true">
      <alignment vertical="center"/>
    </xf>
    <xf numFmtId="1" fontId="18" fillId="13" borderId="0" xfId="0" applyNumberFormat="true" applyFont="true" applyFill="true">
      <alignment vertical="center"/>
    </xf>
    <xf numFmtId="1" fontId="17" fillId="0" borderId="0" xfId="0" applyNumberFormat="true" applyFont="true">
      <alignment vertical="center"/>
    </xf>
    <xf numFmtId="1" fontId="17" fillId="0" borderId="0" xfId="0" applyNumberFormat="true" applyFont="true" applyAlignment="true">
      <alignment horizontal="center" vertical="center"/>
    </xf>
    <xf numFmtId="1" fontId="19" fillId="4" borderId="0" xfId="0" applyNumberFormat="true" applyFont="true" applyFill="true" applyAlignment="true">
      <alignment horizontal="center" vertical="center" wrapText="true"/>
    </xf>
    <xf numFmtId="1" fontId="18" fillId="0" borderId="0" xfId="0" applyNumberFormat="true" applyFont="true" applyAlignment="true">
      <alignment horizontal="center" vertical="center"/>
    </xf>
    <xf numFmtId="1" fontId="20" fillId="0" borderId="2" xfId="0" applyNumberFormat="true" applyFont="true" applyFill="true" applyBorder="true" applyAlignment="true">
      <alignment horizontal="center" vertical="center" wrapText="true"/>
    </xf>
    <xf numFmtId="1" fontId="21" fillId="0" borderId="2" xfId="6" applyNumberFormat="true" applyFont="true" applyFill="true" applyBorder="true" applyAlignment="true">
      <alignment horizontal="center" vertical="center" wrapText="true"/>
    </xf>
    <xf numFmtId="1" fontId="21" fillId="0" borderId="2" xfId="6" applyNumberFormat="true" applyFont="true" applyFill="true" applyBorder="true" applyAlignment="true">
      <alignment vertical="center" wrapText="true"/>
    </xf>
    <xf numFmtId="1" fontId="20" fillId="6" borderId="2" xfId="0" applyNumberFormat="true" applyFont="true" applyFill="true" applyBorder="true" applyAlignment="true">
      <alignment horizontal="center" vertical="center" wrapText="true"/>
    </xf>
    <xf numFmtId="1" fontId="20" fillId="14" borderId="2" xfId="0" applyNumberFormat="true" applyFont="true" applyFill="true" applyBorder="true" applyAlignment="true">
      <alignment horizontal="left" vertical="center"/>
    </xf>
    <xf numFmtId="1" fontId="20" fillId="14" borderId="2" xfId="0" applyNumberFormat="true" applyFont="true" applyFill="true" applyBorder="true" applyAlignment="true">
      <alignment horizontal="center" vertical="center"/>
    </xf>
    <xf numFmtId="1" fontId="20" fillId="0" borderId="2" xfId="0" applyNumberFormat="true" applyFont="true" applyFill="true" applyBorder="true">
      <alignment vertical="center"/>
    </xf>
    <xf numFmtId="1" fontId="20" fillId="0" borderId="2" xfId="0" applyNumberFormat="true" applyFont="true" applyFill="true" applyBorder="true" applyAlignment="true">
      <alignment horizontal="center" vertical="center"/>
    </xf>
    <xf numFmtId="1" fontId="22" fillId="0" borderId="2" xfId="0" applyNumberFormat="true" applyFont="true" applyFill="true" applyBorder="true" applyAlignment="true">
      <alignment horizontal="center" vertical="center"/>
    </xf>
    <xf numFmtId="1" fontId="20" fillId="0" borderId="2" xfId="0" applyNumberFormat="true" applyFont="true" applyFill="true" applyBorder="true" applyAlignment="true">
      <alignment horizontal="left" vertical="center"/>
    </xf>
    <xf numFmtId="0" fontId="23" fillId="15" borderId="2" xfId="0" applyFont="true" applyFill="true" applyBorder="true" applyAlignment="true">
      <alignment horizontal="left" vertical="center"/>
    </xf>
    <xf numFmtId="0" fontId="23" fillId="15" borderId="2" xfId="0" applyFont="true" applyFill="true" applyBorder="true" applyAlignment="true">
      <alignment horizontal="center" vertical="center"/>
    </xf>
    <xf numFmtId="177" fontId="23" fillId="15" borderId="2" xfId="0" applyNumberFormat="true" applyFont="true" applyFill="true" applyBorder="true" applyAlignment="true">
      <alignment horizontal="center" vertical="center"/>
    </xf>
    <xf numFmtId="0" fontId="23" fillId="16" borderId="2" xfId="0" applyFont="true" applyFill="true" applyBorder="true" applyAlignment="true">
      <alignment horizontal="left" vertical="center"/>
    </xf>
    <xf numFmtId="0" fontId="23" fillId="16" borderId="2" xfId="0" applyFont="true" applyFill="true" applyBorder="true" applyAlignment="true">
      <alignment horizontal="center" vertical="center"/>
    </xf>
    <xf numFmtId="177" fontId="23" fillId="16" borderId="2" xfId="0" applyNumberFormat="true" applyFont="true" applyFill="true" applyBorder="true" applyAlignment="true">
      <alignment horizontal="center" vertical="center"/>
    </xf>
    <xf numFmtId="0" fontId="24" fillId="0" borderId="2" xfId="0" applyFont="true" applyFill="true" applyBorder="true" applyAlignment="true">
      <alignment horizontal="center" vertical="center"/>
    </xf>
    <xf numFmtId="177" fontId="24" fillId="0" borderId="2" xfId="0" applyNumberFormat="true" applyFont="true" applyFill="true" applyBorder="true" applyAlignment="true">
      <alignment horizontal="center" vertical="center"/>
    </xf>
    <xf numFmtId="1" fontId="18" fillId="0" borderId="0" xfId="0" applyNumberFormat="true" applyFont="true" applyFill="true" applyBorder="true" applyAlignment="true">
      <alignment horizontal="center" vertical="center"/>
    </xf>
    <xf numFmtId="1" fontId="18" fillId="13" borderId="0" xfId="0" applyNumberFormat="true" applyFont="true" applyFill="true" applyBorder="true" applyAlignment="true">
      <alignment horizontal="center" vertical="center"/>
    </xf>
    <xf numFmtId="1" fontId="25" fillId="0" borderId="2" xfId="0" applyNumberFormat="true" applyFont="true" applyFill="true" applyBorder="true" applyAlignment="true">
      <alignment horizontal="center" vertical="center" wrapText="true"/>
    </xf>
    <xf numFmtId="1" fontId="18" fillId="0" borderId="2" xfId="0" applyNumberFormat="true" applyFont="true" applyFill="true" applyBorder="true" applyAlignment="true">
      <alignment horizontal="center" vertical="center" wrapText="true"/>
    </xf>
    <xf numFmtId="1" fontId="26" fillId="0" borderId="2" xfId="6" applyNumberFormat="true" applyFont="true" applyFill="true" applyBorder="true" applyAlignment="true">
      <alignment horizontal="center" vertical="center" wrapText="true"/>
    </xf>
    <xf numFmtId="1" fontId="18" fillId="17" borderId="2" xfId="0" applyNumberFormat="true" applyFont="true" applyFill="true" applyBorder="true" applyAlignment="true">
      <alignment horizontal="center" vertical="center"/>
    </xf>
    <xf numFmtId="1" fontId="18" fillId="13" borderId="2" xfId="0" applyNumberFormat="true" applyFont="true" applyFill="true" applyBorder="true" applyAlignment="true">
      <alignment horizontal="center" vertical="center"/>
    </xf>
    <xf numFmtId="1" fontId="17" fillId="0" borderId="2" xfId="0" applyNumberFormat="true" applyFont="true" applyBorder="true" applyAlignment="true">
      <alignment horizontal="center" vertical="center"/>
    </xf>
    <xf numFmtId="1" fontId="17" fillId="13" borderId="2" xfId="0" applyNumberFormat="true" applyFont="true" applyFill="true" applyBorder="true" applyAlignment="true">
      <alignment horizontal="center" vertical="center"/>
    </xf>
    <xf numFmtId="1" fontId="20" fillId="18" borderId="2" xfId="0" applyNumberFormat="true" applyFont="true" applyFill="true" applyBorder="true" applyAlignment="true">
      <alignment horizontal="center" vertical="center"/>
    </xf>
    <xf numFmtId="1" fontId="20" fillId="19" borderId="2" xfId="0" applyNumberFormat="true" applyFont="true" applyFill="true" applyBorder="true" applyAlignment="true">
      <alignment horizontal="center" vertical="center"/>
    </xf>
    <xf numFmtId="1" fontId="27" fillId="19" borderId="2" xfId="0" applyNumberFormat="true" applyFont="true" applyFill="true" applyBorder="true" applyAlignment="true">
      <alignment horizontal="center" vertical="center"/>
    </xf>
    <xf numFmtId="1" fontId="18" fillId="0" borderId="2" xfId="0" applyNumberFormat="true" applyFont="true" applyBorder="true" applyAlignment="true">
      <alignment horizontal="center" vertical="center"/>
    </xf>
    <xf numFmtId="1" fontId="17" fillId="0" borderId="3" xfId="0" applyNumberFormat="true" applyFont="true" applyBorder="true">
      <alignment vertical="center"/>
    </xf>
    <xf numFmtId="1" fontId="17" fillId="0" borderId="4" xfId="0" applyNumberFormat="true" applyFont="true" applyBorder="true" applyAlignment="true">
      <alignment horizontal="center" vertical="center"/>
    </xf>
    <xf numFmtId="1" fontId="17" fillId="0" borderId="5" xfId="0" applyNumberFormat="true" applyFont="true" applyBorder="true" applyAlignment="true">
      <alignment horizontal="center" vertical="center"/>
    </xf>
    <xf numFmtId="1" fontId="28" fillId="20" borderId="6" xfId="0" applyNumberFormat="true" applyFont="true" applyFill="true" applyBorder="true">
      <alignment vertical="center"/>
    </xf>
    <xf numFmtId="1" fontId="17" fillId="0" borderId="7" xfId="0" applyNumberFormat="true" applyFont="true" applyBorder="true" applyAlignment="true">
      <alignment horizontal="center" vertical="center"/>
    </xf>
    <xf numFmtId="1" fontId="28" fillId="20" borderId="8" xfId="0" applyNumberFormat="true" applyFont="true" applyFill="true" applyBorder="true">
      <alignment vertical="center"/>
    </xf>
    <xf numFmtId="1" fontId="17" fillId="0" borderId="9" xfId="0" applyNumberFormat="true" applyFont="true" applyBorder="true" applyAlignment="true">
      <alignment horizontal="center" vertical="center"/>
    </xf>
    <xf numFmtId="1" fontId="28" fillId="20" borderId="10" xfId="0" applyNumberFormat="true" applyFont="true" applyFill="true" applyBorder="true">
      <alignment vertical="center"/>
    </xf>
    <xf numFmtId="1" fontId="17" fillId="0" borderId="11" xfId="0" applyNumberFormat="true" applyFont="true" applyBorder="true" applyAlignment="true">
      <alignment horizontal="center" vertical="center"/>
    </xf>
    <xf numFmtId="1" fontId="17" fillId="21" borderId="2" xfId="0" applyNumberFormat="true" applyFont="true" applyFill="true" applyBorder="true">
      <alignment vertical="center"/>
    </xf>
    <xf numFmtId="0" fontId="29" fillId="0" borderId="0" xfId="0" applyFont="true" applyFill="true" applyBorder="true" applyAlignment="true">
      <alignment vertical="center"/>
    </xf>
    <xf numFmtId="0" fontId="30" fillId="0" borderId="0" xfId="0" applyFont="true" applyFill="true" applyBorder="true" applyAlignment="true">
      <alignment vertical="center"/>
    </xf>
    <xf numFmtId="0" fontId="31" fillId="0" borderId="0" xfId="0" applyFont="true" applyFill="true" applyBorder="true" applyAlignment="true">
      <alignment horizontal="center" vertical="center"/>
    </xf>
    <xf numFmtId="0" fontId="32" fillId="0" borderId="0" xfId="0" applyFont="true" applyFill="true" applyBorder="true" applyAlignment="true">
      <alignment horizontal="center" vertical="center"/>
    </xf>
    <xf numFmtId="0" fontId="29" fillId="0" borderId="0" xfId="0" applyFont="true" applyFill="true" applyBorder="true" applyAlignment="true">
      <alignment horizontal="center" vertical="center"/>
    </xf>
    <xf numFmtId="0" fontId="33" fillId="0" borderId="0" xfId="0" applyFont="true" applyFill="true" applyBorder="true" applyAlignment="true">
      <alignment horizontal="center" vertical="center"/>
    </xf>
    <xf numFmtId="31" fontId="33" fillId="0" borderId="0" xfId="0" applyNumberFormat="true" applyFont="true" applyFill="true" applyBorder="true" applyAlignment="true">
      <alignment horizontal="center" vertical="center"/>
    </xf>
  </cellXfs>
  <cellStyles count="81">
    <cellStyle name="常规" xfId="0" builtinId="0"/>
    <cellStyle name="常规 4" xfId="1"/>
    <cellStyle name="常规 3 2" xfId="2"/>
    <cellStyle name="常规 2 25" xfId="3"/>
    <cellStyle name="?餑_x000c_睨_x0017__x000d_帼U_x0001__x0012__x0005_F_x0006__x0007__x0001__x0001_ 10 2 2" xfId="4"/>
    <cellStyle name="常规 3 2_Book1_汇总  2015年计划    第五稿 12.23(1) 2" xfId="5"/>
    <cellStyle name="?餑_x000c_睨_x0017__x000d_帼U_x0001__x0012__x0005_F_x0006__x0007__x0001__x0001_" xfId="6"/>
    <cellStyle name="常规 2" xfId="7"/>
    <cellStyle name="常规 166" xfId="8"/>
    <cellStyle name="常规 3_Book1 2" xfId="9"/>
    <cellStyle name="40% - 强调文字颜色 1 2 2 2 2 2 2" xfId="10"/>
    <cellStyle name="常规 3 2_Book1_汇总  2015年计划    第五稿 12.23(1)" xfId="11"/>
    <cellStyle name="?餑_x005f_x000c_睨_x005f_x0017__x005f_x000d_帼U_x005f_x0001__x005f_x0012__x005f_x0005_F_x005f_x0006__x005f_x0007__x005f_x0001__x005f_x0001_" xfId="12"/>
    <cellStyle name="?餑_x005f_x000c_睨_x005f_x0017__x005f_x000d_帼U_x005f_x0001__x005f_x0012__x005f_x0005_F_x005f_x0006__x005f_x0007__x005f_x0001__x005f_x0001_ 2 2 2" xfId="13"/>
    <cellStyle name="?餑_x005f_x005f_x005f_x000c_睨_x005f_x005f_x005f_x0017__x005f_x005f_x005f_x000d_帼U_x005f_x005f_x005f_x0001__x005f_x005f_x005f_x0012__x005f_x005f_x005f_x0005_F_x005f_x005f_x005f_x0006__x005f_x005f_x005f_x0007__x005f_x005f_x005f_x0001__x005f_x005f_x0001" xfId="14"/>
    <cellStyle name="常规 5 2" xfId="15"/>
    <cellStyle name="40% - 强调文字颜色 1 2 2" xfId="16"/>
    <cellStyle name="?餑_x000c_睨_x0017__x000d_帼U_x0001__x0012__x0005_F_x0006__x0007__x0001__x0001_ 2" xfId="17"/>
    <cellStyle name="常规 2 6 2 2 4" xfId="18"/>
    <cellStyle name="60% - 强调文字颜色 6" xfId="19" builtinId="52"/>
    <cellStyle name="20% - 强调文字颜色 6" xfId="20" builtinId="50"/>
    <cellStyle name="输出" xfId="21" builtinId="21"/>
    <cellStyle name="检查单元格" xfId="22" builtinId="23"/>
    <cellStyle name="差" xfId="23" builtinId="27"/>
    <cellStyle name="标题 1" xfId="24" builtinId="16"/>
    <cellStyle name="解释性文本" xfId="25" builtinId="53"/>
    <cellStyle name="标题 2" xfId="26" builtinId="17"/>
    <cellStyle name="40% - 强调文字颜色 5" xfId="27" builtinId="47"/>
    <cellStyle name="千位分隔[0]" xfId="28" builtinId="6"/>
    <cellStyle name="40% - 强调文字颜色 1 2 2 2" xfId="29"/>
    <cellStyle name="40% - 强调文字颜色 6" xfId="30" builtinId="51"/>
    <cellStyle name="超链接" xfId="31" builtinId="8"/>
    <cellStyle name="?餑_x000c_睨_x0017__x000d_帼U_x0001__x0012__x0005_F_x0006__x0007__x0001__x0001_ 2 10 2" xfId="32"/>
    <cellStyle name="强调文字颜色 5" xfId="33" builtinId="45"/>
    <cellStyle name="标题 3" xfId="34" builtinId="18"/>
    <cellStyle name="汇总" xfId="35" builtinId="25"/>
    <cellStyle name="20% - 强调文字颜色 1" xfId="36" builtinId="30"/>
    <cellStyle name="40% - 强调文字颜色 1" xfId="37" builtinId="31"/>
    <cellStyle name="强调文字颜色 6" xfId="38" builtinId="49"/>
    <cellStyle name="千位分隔" xfId="39" builtinId="3"/>
    <cellStyle name="常规 2 6" xfId="40"/>
    <cellStyle name="标题" xfId="41" builtinId="15"/>
    <cellStyle name="已访问的超链接" xfId="42" builtinId="9"/>
    <cellStyle name="常规 2 2" xfId="43"/>
    <cellStyle name="?餑_x000c_睨_x0017__x000d_帼U_x0001__x0012__x0005_F_x0006__x0007__x0001__x0001_ 10 2 3 2 2 3" xfId="44"/>
    <cellStyle name="40% - 强调文字颜色 4" xfId="45" builtinId="43"/>
    <cellStyle name="常规 3" xfId="46"/>
    <cellStyle name="链接单元格" xfId="47" builtinId="24"/>
    <cellStyle name="标题 4" xfId="48" builtinId="19"/>
    <cellStyle name="20% - 强调文字颜色 2" xfId="49" builtinId="34"/>
    <cellStyle name="货币[0]" xfId="50" builtinId="7"/>
    <cellStyle name="常规 10 2" xfId="51"/>
    <cellStyle name="警告文本" xfId="52" builtinId="11"/>
    <cellStyle name="40% - 强调文字颜色 2" xfId="53" builtinId="35"/>
    <cellStyle name="注释" xfId="54" builtinId="10"/>
    <cellStyle name="60% - 强调文字颜色 3" xfId="55" builtinId="40"/>
    <cellStyle name="?餑_x000c_睨_x0017__x000d_帼U_x0001__x0012__x0005_F_x0006__x0007__x0001__x0001_ 10 2 3 2 2" xfId="56"/>
    <cellStyle name="好" xfId="57" builtinId="26"/>
    <cellStyle name="20% - 强调文字颜色 5" xfId="58" builtinId="46"/>
    <cellStyle name="适中" xfId="59" builtinId="28"/>
    <cellStyle name="?餑_x000c_睨_x0017__x000d_帼U_x0001__x0012__x0005_F_x0006__x0007__x0001__x0001_ 3" xfId="60"/>
    <cellStyle name="计算" xfId="61" builtinId="22"/>
    <cellStyle name="强调文字颜色 1" xfId="62" builtinId="29"/>
    <cellStyle name="常规 2 6 2 2 2" xfId="63"/>
    <cellStyle name="60% - 强调文字颜色 4" xfId="64" builtinId="44"/>
    <cellStyle name="60% - 强调文字颜色 1" xfId="65" builtinId="32"/>
    <cellStyle name="强调文字颜色 2" xfId="66" builtinId="33"/>
    <cellStyle name="常规 2 2 2 2" xfId="67"/>
    <cellStyle name="60% - 强调文字颜色 5" xfId="68" builtinId="48"/>
    <cellStyle name="百分比" xfId="69" builtinId="5"/>
    <cellStyle name="60% - 强调文字颜色 2" xfId="70" builtinId="36"/>
    <cellStyle name="?餑_x005f_x000c_睨_x005f_x0017__x005f_x000d_帼U_x005f_x0001__x005f_x0012__x005f_x0005_F_x005f_x0006__x005f_x0007__x005f_x0001__x005f_x0001_ 2" xfId="71"/>
    <cellStyle name="货币" xfId="72" builtinId="4"/>
    <cellStyle name="强调文字颜色 3" xfId="73" builtinId="37"/>
    <cellStyle name="常规 2 6 2 3" xfId="74"/>
    <cellStyle name="20% - 强调文字颜色 3" xfId="75" builtinId="38"/>
    <cellStyle name="常规 9" xfId="76"/>
    <cellStyle name="输入" xfId="77" builtinId="20"/>
    <cellStyle name="40% - 强调文字颜色 3" xfId="78" builtinId="39"/>
    <cellStyle name="强调文字颜色 4" xfId="79" builtinId="41"/>
    <cellStyle name="20% - 强调文字颜色 4" xfId="80" builtinId="42"/>
  </cellStyles>
  <dxfs count="1">
    <dxf>
      <font>
        <color rgb="FF9C0006"/>
      </font>
      <fill>
        <patternFill patternType="solid">
          <bgColor rgb="FFFFC7CE"/>
        </patternFill>
      </fill>
    </dxf>
  </dxfs>
  <tableStyles count="0" defaultTableStyle="TableStyleMedium2" defaultPivotStyle="PivotStyleLight16"/>
  <colors>
    <mruColors>
      <color rgb="00C6E0B4"/>
      <color rgb="00FFFFFF"/>
      <color rgb="007030A0"/>
      <color rgb="00FFFF00"/>
      <color rgb="00FFCC00"/>
      <color rgb="00DBFFFF"/>
      <color rgb="00CCFFFF"/>
      <color rgb="00EDEDED"/>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U39"/>
  <sheetViews>
    <sheetView workbookViewId="0">
      <selection activeCell="J29" sqref="J29"/>
    </sheetView>
  </sheetViews>
  <sheetFormatPr defaultColWidth="8.88333333333333" defaultRowHeight="13.5"/>
  <cols>
    <col min="1" max="16384" width="8.88333333333333" style="167"/>
  </cols>
  <sheetData>
    <row r="2" ht="15.75" spans="2:2">
      <c r="B2" s="168"/>
    </row>
    <row r="10" ht="45.75" customHeight="true" spans="1:21">
      <c r="A10" s="169" t="s">
        <v>0</v>
      </c>
      <c r="B10" s="169"/>
      <c r="C10" s="169"/>
      <c r="D10" s="169"/>
      <c r="E10" s="169"/>
      <c r="F10" s="169"/>
      <c r="G10" s="169"/>
      <c r="H10" s="169"/>
      <c r="I10" s="169"/>
      <c r="J10" s="169"/>
      <c r="K10" s="169"/>
      <c r="L10" s="169"/>
      <c r="M10" s="169"/>
      <c r="N10" s="169"/>
      <c r="O10" s="169"/>
      <c r="P10" s="169"/>
      <c r="Q10" s="169"/>
      <c r="R10" s="169"/>
      <c r="S10" s="169"/>
      <c r="T10" s="169"/>
      <c r="U10" s="169"/>
    </row>
    <row r="11" ht="37.5" customHeight="true" spans="8:14">
      <c r="H11" s="170"/>
      <c r="I11" s="170"/>
      <c r="J11" s="170"/>
      <c r="K11" s="170"/>
      <c r="L11" s="170"/>
      <c r="M11" s="170"/>
      <c r="N11" s="170"/>
    </row>
    <row r="35" ht="20.25" spans="9:13">
      <c r="I35" s="172" t="s">
        <v>1</v>
      </c>
      <c r="J35" s="172"/>
      <c r="K35" s="172"/>
      <c r="L35" s="172"/>
      <c r="M35" s="172"/>
    </row>
    <row r="36" ht="20.25" spans="9:13">
      <c r="I36" s="173">
        <v>44657</v>
      </c>
      <c r="J36" s="172"/>
      <c r="K36" s="172"/>
      <c r="L36" s="172"/>
      <c r="M36" s="172"/>
    </row>
    <row r="37" spans="7:14">
      <c r="G37" s="171"/>
      <c r="H37" s="171"/>
      <c r="I37" s="171"/>
      <c r="J37" s="171"/>
      <c r="K37" s="171"/>
      <c r="L37" s="171"/>
      <c r="M37" s="171"/>
      <c r="N37" s="171"/>
    </row>
    <row r="39" spans="7:14">
      <c r="G39" s="171"/>
      <c r="H39" s="171"/>
      <c r="I39" s="171"/>
      <c r="J39" s="171"/>
      <c r="K39" s="171"/>
      <c r="L39" s="171"/>
      <c r="M39" s="171"/>
      <c r="N39" s="171"/>
    </row>
  </sheetData>
  <mergeCells count="6">
    <mergeCell ref="A10:U10"/>
    <mergeCell ref="H11:N11"/>
    <mergeCell ref="I35:M35"/>
    <mergeCell ref="I36:M36"/>
    <mergeCell ref="G37:N37"/>
    <mergeCell ref="G39:N39"/>
  </mergeCells>
  <pageMargins left="0.75" right="0.75" top="1" bottom="1" header="0.5" footer="0.5"/>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0"/>
  <sheetViews>
    <sheetView zoomScale="70" zoomScaleNormal="70" workbookViewId="0">
      <pane xSplit="1" ySplit="4" topLeftCell="B5" activePane="bottomRight" state="frozen"/>
      <selection/>
      <selection pane="topRight"/>
      <selection pane="bottomLeft"/>
      <selection pane="bottomRight" activeCell="F17" sqref="F17"/>
    </sheetView>
  </sheetViews>
  <sheetFormatPr defaultColWidth="8.88333333333333" defaultRowHeight="13.5" outlineLevelCol="3"/>
  <cols>
    <col min="1" max="1" width="34.75" style="122" customWidth="true"/>
    <col min="2" max="2" width="23.85" style="123" customWidth="true"/>
    <col min="3" max="3" width="33.2666666666667" style="123" customWidth="true"/>
    <col min="4" max="4" width="30.8833333333333" style="123" customWidth="true"/>
    <col min="5" max="16360" width="8.88333333333333" style="122"/>
  </cols>
  <sheetData>
    <row r="1" ht="47" customHeight="true" spans="1:4">
      <c r="A1" s="124" t="s">
        <v>2</v>
      </c>
      <c r="B1" s="124"/>
      <c r="C1" s="124"/>
      <c r="D1" s="124"/>
    </row>
    <row r="2" ht="35" customHeight="true" spans="4:4">
      <c r="D2" s="125" t="s">
        <v>3</v>
      </c>
    </row>
    <row r="3" s="120" customFormat="true" ht="26" customHeight="true" spans="1:4">
      <c r="A3" s="126" t="s">
        <v>4</v>
      </c>
      <c r="B3" s="126" t="s">
        <v>5</v>
      </c>
      <c r="C3" s="126" t="s">
        <v>6</v>
      </c>
      <c r="D3" s="127" t="s">
        <v>7</v>
      </c>
    </row>
    <row r="4" s="120" customFormat="true" ht="23" customHeight="true" spans="1:4">
      <c r="A4" s="126"/>
      <c r="B4" s="126"/>
      <c r="C4" s="126"/>
      <c r="D4" s="128"/>
    </row>
    <row r="5" s="120" customFormat="true" ht="30" customHeight="true" spans="1:4">
      <c r="A5" s="129" t="s">
        <v>8</v>
      </c>
      <c r="B5" s="129">
        <f>B6+B32</f>
        <v>223</v>
      </c>
      <c r="C5" s="129">
        <f>C6+C32</f>
        <v>22695150.7434</v>
      </c>
      <c r="D5" s="129">
        <f>D6+D32</f>
        <v>3116305.18744221</v>
      </c>
    </row>
    <row r="6" ht="30" customHeight="true" spans="1:4">
      <c r="A6" s="130" t="s">
        <v>9</v>
      </c>
      <c r="B6" s="131">
        <f>B7+B8+B10+B9</f>
        <v>83</v>
      </c>
      <c r="C6" s="131">
        <f>C7+C8+C10+C9</f>
        <v>16824471.96</v>
      </c>
      <c r="D6" s="131">
        <f>D7+D8+D10+D9</f>
        <v>2098764</v>
      </c>
    </row>
    <row r="7" ht="30" customHeight="true" spans="1:4">
      <c r="A7" s="131" t="s">
        <v>10</v>
      </c>
      <c r="B7" s="131">
        <f>'2022年计划表'!C7</f>
        <v>35</v>
      </c>
      <c r="C7" s="131">
        <f>'2022年计划表'!G7</f>
        <v>12112963.09</v>
      </c>
      <c r="D7" s="131">
        <f>'2022年计划表'!I7</f>
        <v>1364457</v>
      </c>
    </row>
    <row r="8" ht="30" customHeight="true" spans="1:4">
      <c r="A8" s="131" t="s">
        <v>11</v>
      </c>
      <c r="B8" s="131">
        <f>'2022年计划表'!C58</f>
        <v>32</v>
      </c>
      <c r="C8" s="131">
        <f>'2022年计划表'!G58</f>
        <v>3059306.95</v>
      </c>
      <c r="D8" s="131">
        <f>'2022年计划表'!I58</f>
        <v>529987</v>
      </c>
    </row>
    <row r="9" ht="30" customHeight="true" spans="1:4">
      <c r="A9" s="131" t="s">
        <v>12</v>
      </c>
      <c r="B9" s="131">
        <f>B27</f>
        <v>16</v>
      </c>
      <c r="C9" s="131">
        <f>C27</f>
        <v>1652201.92</v>
      </c>
      <c r="D9" s="131">
        <f>D27</f>
        <v>202320</v>
      </c>
    </row>
    <row r="10" ht="30" customHeight="true" spans="1:4">
      <c r="A10" s="131" t="s">
        <v>13</v>
      </c>
      <c r="B10" s="131"/>
      <c r="C10" s="131"/>
      <c r="D10" s="131">
        <v>2000</v>
      </c>
    </row>
    <row r="11" ht="30" customHeight="true" spans="1:4">
      <c r="A11" s="132" t="s">
        <v>14</v>
      </c>
      <c r="B11" s="133">
        <f>SUM(B12:B19)</f>
        <v>35</v>
      </c>
      <c r="C11" s="133">
        <f>SUM(C12:C19)</f>
        <v>12112963.09</v>
      </c>
      <c r="D11" s="133">
        <f>SUM(D12:D19)</f>
        <v>1364457</v>
      </c>
    </row>
    <row r="12" ht="30" customHeight="true" spans="1:4">
      <c r="A12" s="133" t="s">
        <v>15</v>
      </c>
      <c r="B12" s="134">
        <f>'2022年计划表'!C11</f>
        <v>9</v>
      </c>
      <c r="C12" s="134">
        <f>'2022年计划表'!G11</f>
        <v>69863</v>
      </c>
      <c r="D12" s="134">
        <f>'2022年计划表'!I11</f>
        <v>22635</v>
      </c>
    </row>
    <row r="13" s="121" customFormat="true" ht="30" customHeight="true" spans="1:4">
      <c r="A13" s="133" t="s">
        <v>16</v>
      </c>
      <c r="B13" s="134">
        <f>'2022年计划表'!C21</f>
        <v>1</v>
      </c>
      <c r="C13" s="134">
        <f>'2022年计划表'!G21</f>
        <v>92499.46</v>
      </c>
      <c r="D13" s="134">
        <f>'2022年计划表'!I21</f>
        <v>28000</v>
      </c>
    </row>
    <row r="14" s="121" customFormat="true" ht="30" customHeight="true" spans="1:4">
      <c r="A14" s="133" t="s">
        <v>17</v>
      </c>
      <c r="B14" s="134">
        <f>'2022年计划表'!C23</f>
        <v>1</v>
      </c>
      <c r="C14" s="134">
        <f>'2022年计划表'!G23</f>
        <v>4367</v>
      </c>
      <c r="D14" s="134">
        <f>'2022年计划表'!I23</f>
        <v>1300</v>
      </c>
    </row>
    <row r="15" s="121" customFormat="true" ht="30" customHeight="true" spans="1:4">
      <c r="A15" s="133" t="s">
        <v>18</v>
      </c>
      <c r="B15" s="134">
        <f>'2022年计划表'!C25</f>
        <v>13</v>
      </c>
      <c r="C15" s="134">
        <f>'2022年计划表'!G25</f>
        <v>10610518.52</v>
      </c>
      <c r="D15" s="134">
        <f>'2022年计划表'!I25</f>
        <v>1005280</v>
      </c>
    </row>
    <row r="16" s="121" customFormat="true" ht="30" customHeight="true" spans="1:4">
      <c r="A16" s="133" t="s">
        <v>19</v>
      </c>
      <c r="B16" s="134">
        <f>'2022年计划表'!C43</f>
        <v>1</v>
      </c>
      <c r="C16" s="134">
        <f>'2022年计划表'!G43</f>
        <v>3176.26</v>
      </c>
      <c r="D16" s="134">
        <f>'2022年计划表'!I43</f>
        <v>12</v>
      </c>
    </row>
    <row r="17" s="121" customFormat="true" ht="30" customHeight="true" spans="1:4">
      <c r="A17" s="133" t="s">
        <v>20</v>
      </c>
      <c r="B17" s="134">
        <f>'2022年计划表'!C45</f>
        <v>3</v>
      </c>
      <c r="C17" s="134">
        <f>'2022年计划表'!G45</f>
        <v>299036.63</v>
      </c>
      <c r="D17" s="134">
        <f>'2022年计划表'!I45</f>
        <v>41236</v>
      </c>
    </row>
    <row r="18" s="121" customFormat="true" ht="30" customHeight="true" spans="1:4">
      <c r="A18" s="133" t="s">
        <v>21</v>
      </c>
      <c r="B18" s="134">
        <f>'2022年计划表'!C49</f>
        <v>4</v>
      </c>
      <c r="C18" s="134">
        <f>'2022年计划表'!G49</f>
        <v>222693.22</v>
      </c>
      <c r="D18" s="134">
        <f>'2022年计划表'!I49</f>
        <v>80598</v>
      </c>
    </row>
    <row r="19" s="121" customFormat="true" ht="30" customHeight="true" spans="1:4">
      <c r="A19" s="133" t="s">
        <v>22</v>
      </c>
      <c r="B19" s="134">
        <f>'2022年计划表'!C54</f>
        <v>3</v>
      </c>
      <c r="C19" s="134">
        <f>'2022年计划表'!G54</f>
        <v>810809</v>
      </c>
      <c r="D19" s="134">
        <f>'2022年计划表'!I54</f>
        <v>185396</v>
      </c>
    </row>
    <row r="20" s="121" customFormat="true" ht="30" customHeight="true" spans="1:4">
      <c r="A20" s="132" t="s">
        <v>23</v>
      </c>
      <c r="B20" s="133">
        <f>SUM(B21:B26)</f>
        <v>31</v>
      </c>
      <c r="C20" s="133">
        <f>SUM(C21:C26)</f>
        <v>3057356.95</v>
      </c>
      <c r="D20" s="133">
        <f>SUM(D21:D26)</f>
        <v>528037</v>
      </c>
    </row>
    <row r="21" s="121" customFormat="true" ht="30" customHeight="true" spans="1:4">
      <c r="A21" s="133" t="s">
        <v>15</v>
      </c>
      <c r="B21" s="134">
        <f>'2022年计划表'!C59</f>
        <v>6</v>
      </c>
      <c r="C21" s="134">
        <f>'2022年计划表'!G59</f>
        <v>10755</v>
      </c>
      <c r="D21" s="134">
        <f>'2022年计划表'!I59</f>
        <v>7950</v>
      </c>
    </row>
    <row r="22" s="121" customFormat="true" ht="30" customHeight="true" spans="1:4">
      <c r="A22" s="133" t="s">
        <v>16</v>
      </c>
      <c r="B22" s="134">
        <f>'2022年计划表'!C66</f>
        <v>1</v>
      </c>
      <c r="C22" s="134">
        <f>'2022年计划表'!G66</f>
        <v>184285.81</v>
      </c>
      <c r="D22" s="134">
        <f>'2022年计划表'!I66</f>
        <v>20000</v>
      </c>
    </row>
    <row r="23" s="121" customFormat="true" ht="30" customHeight="true" spans="1:4">
      <c r="A23" s="133" t="s">
        <v>17</v>
      </c>
      <c r="B23" s="134">
        <f>'2022年计划表'!C68</f>
        <v>3</v>
      </c>
      <c r="C23" s="134">
        <f>'2022年计划表'!G68</f>
        <v>1900</v>
      </c>
      <c r="D23" s="134">
        <f>'2022年计划表'!I68</f>
        <v>900</v>
      </c>
    </row>
    <row r="24" s="121" customFormat="true" ht="30" customHeight="true" spans="1:4">
      <c r="A24" s="133" t="s">
        <v>18</v>
      </c>
      <c r="B24" s="134">
        <f>'2022年计划表'!C72</f>
        <v>13</v>
      </c>
      <c r="C24" s="134">
        <f>'2022年计划表'!G72</f>
        <v>2467300.7</v>
      </c>
      <c r="D24" s="134">
        <f>'2022年计划表'!I72</f>
        <v>300724</v>
      </c>
    </row>
    <row r="25" s="121" customFormat="true" ht="30" customHeight="true" spans="1:4">
      <c r="A25" s="133" t="s">
        <v>20</v>
      </c>
      <c r="B25" s="134">
        <f>'2022年计划表'!C86</f>
        <v>6</v>
      </c>
      <c r="C25" s="134">
        <f>'2022年计划表'!G86</f>
        <v>378315.44</v>
      </c>
      <c r="D25" s="134">
        <f>'2022年计划表'!I86</f>
        <v>186963</v>
      </c>
    </row>
    <row r="26" ht="30" customHeight="true" spans="1:4">
      <c r="A26" s="133" t="s">
        <v>21</v>
      </c>
      <c r="B26" s="134">
        <f>'2022年计划表'!C93</f>
        <v>2</v>
      </c>
      <c r="C26" s="134">
        <f>'2022年计划表'!G93</f>
        <v>14800</v>
      </c>
      <c r="D26" s="134">
        <f>'2022年计划表'!I93</f>
        <v>11500</v>
      </c>
    </row>
    <row r="27" customFormat="true" ht="30" customHeight="true" spans="1:4">
      <c r="A27" s="135" t="s">
        <v>24</v>
      </c>
      <c r="B27" s="133">
        <f>SUM(B28:B31)</f>
        <v>16</v>
      </c>
      <c r="C27" s="133">
        <f>SUM(C28:C31)</f>
        <v>1652201.92</v>
      </c>
      <c r="D27" s="133">
        <f>SUM(D28:D31)</f>
        <v>202320</v>
      </c>
    </row>
    <row r="28" s="121" customFormat="true" ht="30" customHeight="true" spans="1:4">
      <c r="A28" s="133" t="s">
        <v>18</v>
      </c>
      <c r="B28" s="134">
        <f>'2022年计划表'!C99</f>
        <v>10</v>
      </c>
      <c r="C28" s="134">
        <f>'2022年计划表'!G99</f>
        <v>918808</v>
      </c>
      <c r="D28" s="134">
        <f>'2022年计划表'!I99</f>
        <v>142053</v>
      </c>
    </row>
    <row r="29" s="121" customFormat="true" ht="30" customHeight="true" spans="1:4">
      <c r="A29" s="133" t="s">
        <v>19</v>
      </c>
      <c r="B29" s="134">
        <f>'2022年计划表'!C110</f>
        <v>2</v>
      </c>
      <c r="C29" s="134">
        <f>'2022年计划表'!G110</f>
        <v>9669</v>
      </c>
      <c r="D29" s="134">
        <f>'2022年计划表'!I110</f>
        <v>6400</v>
      </c>
    </row>
    <row r="30" s="121" customFormat="true" ht="30" customHeight="true" spans="1:4">
      <c r="A30" s="133" t="s">
        <v>20</v>
      </c>
      <c r="B30" s="134">
        <f>'2022年计划表'!C113</f>
        <v>2</v>
      </c>
      <c r="C30" s="134">
        <f>'2022年计划表'!G113</f>
        <v>23286.92</v>
      </c>
      <c r="D30" s="134">
        <f>'2022年计划表'!I113</f>
        <v>9947</v>
      </c>
    </row>
    <row r="31" s="121" customFormat="true" ht="30" customHeight="true" spans="1:4">
      <c r="A31" s="133" t="s">
        <v>22</v>
      </c>
      <c r="B31" s="134">
        <f>'2022年计划表'!C116</f>
        <v>2</v>
      </c>
      <c r="C31" s="134">
        <f>'2022年计划表'!G116</f>
        <v>700438</v>
      </c>
      <c r="D31" s="134">
        <f>'2022年计划表'!I116</f>
        <v>43920</v>
      </c>
    </row>
    <row r="32" customFormat="true" ht="30" customHeight="true" spans="1:4">
      <c r="A32" s="136" t="s">
        <v>25</v>
      </c>
      <c r="B32" s="137">
        <v>140</v>
      </c>
      <c r="C32" s="138">
        <v>5870678.7834</v>
      </c>
      <c r="D32" s="138">
        <v>1017541.18744221</v>
      </c>
    </row>
    <row r="33" customFormat="true" ht="30" customHeight="true" spans="1:4">
      <c r="A33" s="137" t="s">
        <v>26</v>
      </c>
      <c r="B33" s="137">
        <v>87</v>
      </c>
      <c r="C33" s="138">
        <v>4673915.1534</v>
      </c>
      <c r="D33" s="138">
        <v>757348.787442205</v>
      </c>
    </row>
    <row r="34" customFormat="true" ht="30" customHeight="true" spans="1:4">
      <c r="A34" s="137" t="s">
        <v>27</v>
      </c>
      <c r="B34" s="137">
        <v>53</v>
      </c>
      <c r="C34" s="138">
        <v>1196763.63</v>
      </c>
      <c r="D34" s="138">
        <v>260192.4</v>
      </c>
    </row>
    <row r="35" customFormat="true" ht="30" customHeight="true" spans="1:4">
      <c r="A35" s="139" t="s">
        <v>28</v>
      </c>
      <c r="B35" s="140">
        <v>48</v>
      </c>
      <c r="C35" s="141">
        <v>550576.99</v>
      </c>
      <c r="D35" s="141">
        <v>214469.587442205</v>
      </c>
    </row>
    <row r="36" customFormat="true" ht="30" customHeight="true" spans="1:4">
      <c r="A36" s="142" t="s">
        <v>26</v>
      </c>
      <c r="B36" s="142">
        <v>20</v>
      </c>
      <c r="C36" s="143">
        <v>336977.36</v>
      </c>
      <c r="D36" s="143">
        <v>120087.187442205</v>
      </c>
    </row>
    <row r="37" customFormat="true" ht="30" customHeight="true" spans="1:4">
      <c r="A37" s="142" t="s">
        <v>27</v>
      </c>
      <c r="B37" s="142">
        <v>28</v>
      </c>
      <c r="C37" s="143">
        <v>213599.63</v>
      </c>
      <c r="D37" s="143">
        <v>94382.4</v>
      </c>
    </row>
    <row r="38" customFormat="true" ht="30" customHeight="true" spans="1:4">
      <c r="A38" s="139" t="s">
        <v>29</v>
      </c>
      <c r="B38" s="140">
        <v>18</v>
      </c>
      <c r="C38" s="141">
        <v>1500592</v>
      </c>
      <c r="D38" s="141">
        <v>269550</v>
      </c>
    </row>
    <row r="39" customFormat="true" ht="30" customHeight="true" spans="1:4">
      <c r="A39" s="142" t="s">
        <v>26</v>
      </c>
      <c r="B39" s="142">
        <v>12</v>
      </c>
      <c r="C39" s="143">
        <v>1334794</v>
      </c>
      <c r="D39" s="143">
        <v>216550</v>
      </c>
    </row>
    <row r="40" customFormat="true" ht="30" customHeight="true" spans="1:4">
      <c r="A40" s="142" t="s">
        <v>27</v>
      </c>
      <c r="B40" s="142">
        <v>6</v>
      </c>
      <c r="C40" s="143">
        <v>165798</v>
      </c>
      <c r="D40" s="143">
        <v>53000</v>
      </c>
    </row>
    <row r="41" customFormat="true" ht="30" customHeight="true" spans="1:4">
      <c r="A41" s="139" t="s">
        <v>30</v>
      </c>
      <c r="B41" s="140">
        <v>22</v>
      </c>
      <c r="C41" s="141">
        <v>1599231</v>
      </c>
      <c r="D41" s="141">
        <v>287247</v>
      </c>
    </row>
    <row r="42" customFormat="true" ht="30" customHeight="true" spans="1:4">
      <c r="A42" s="142" t="s">
        <v>26</v>
      </c>
      <c r="B42" s="142">
        <v>17</v>
      </c>
      <c r="C42" s="143">
        <v>1020828</v>
      </c>
      <c r="D42" s="143">
        <v>206797</v>
      </c>
    </row>
    <row r="43" customFormat="true" ht="30" customHeight="true" spans="1:4">
      <c r="A43" s="142" t="s">
        <v>27</v>
      </c>
      <c r="B43" s="142">
        <v>5</v>
      </c>
      <c r="C43" s="143">
        <v>578403</v>
      </c>
      <c r="D43" s="143">
        <v>80450</v>
      </c>
    </row>
    <row r="44" customFormat="true" ht="30" customHeight="true" spans="1:4">
      <c r="A44" s="139" t="s">
        <v>31</v>
      </c>
      <c r="B44" s="140">
        <v>43</v>
      </c>
      <c r="C44" s="141">
        <v>2149615.54</v>
      </c>
      <c r="D44" s="141">
        <v>223519</v>
      </c>
    </row>
    <row r="45" customFormat="true" ht="30" customHeight="true" spans="1:4">
      <c r="A45" s="142" t="s">
        <v>26</v>
      </c>
      <c r="B45" s="142">
        <v>33</v>
      </c>
      <c r="C45" s="143">
        <v>1936412.54</v>
      </c>
      <c r="D45" s="143">
        <v>204119</v>
      </c>
    </row>
    <row r="46" customFormat="true" ht="30" customHeight="true" spans="1:4">
      <c r="A46" s="142" t="s">
        <v>27</v>
      </c>
      <c r="B46" s="142">
        <v>10</v>
      </c>
      <c r="C46" s="143">
        <v>213203</v>
      </c>
      <c r="D46" s="143">
        <v>19400</v>
      </c>
    </row>
    <row r="47" customFormat="true" ht="30" customHeight="true" spans="1:4">
      <c r="A47" s="139" t="s">
        <v>32</v>
      </c>
      <c r="B47" s="140">
        <v>9</v>
      </c>
      <c r="C47" s="141">
        <v>70663.2534</v>
      </c>
      <c r="D47" s="141">
        <v>22755.6</v>
      </c>
    </row>
    <row r="48" customFormat="true" ht="30" customHeight="true" spans="1:4">
      <c r="A48" s="142" t="s">
        <v>26</v>
      </c>
      <c r="B48" s="142">
        <v>5</v>
      </c>
      <c r="C48" s="143">
        <v>44903.2534</v>
      </c>
      <c r="D48" s="143">
        <v>9795.6</v>
      </c>
    </row>
    <row r="49" customFormat="true" ht="30" customHeight="true" spans="1:4">
      <c r="A49" s="142" t="s">
        <v>27</v>
      </c>
      <c r="B49" s="142">
        <v>4</v>
      </c>
      <c r="C49" s="142">
        <v>25760</v>
      </c>
      <c r="D49" s="142">
        <v>12960</v>
      </c>
    </row>
    <row r="50" customFormat="true" ht="30.95" customHeight="true" spans="1:4">
      <c r="A50" s="144"/>
      <c r="B50" s="144"/>
      <c r="C50" s="144"/>
      <c r="D50" s="144"/>
    </row>
    <row r="51" s="121" customFormat="true" ht="30.95" customHeight="true" spans="1:4">
      <c r="A51" s="145"/>
      <c r="B51" s="145"/>
      <c r="C51" s="145"/>
      <c r="D51" s="145"/>
    </row>
    <row r="52" s="121" customFormat="true" ht="30.95" hidden="true" customHeight="true" spans="1:4">
      <c r="A52" s="146" t="s">
        <v>33</v>
      </c>
      <c r="B52" s="147" t="s">
        <v>5</v>
      </c>
      <c r="C52" s="147" t="s">
        <v>34</v>
      </c>
      <c r="D52" s="148" t="s">
        <v>35</v>
      </c>
    </row>
    <row r="53" s="121" customFormat="true" ht="30.95" hidden="true" customHeight="true" spans="1:4">
      <c r="A53" s="146"/>
      <c r="B53" s="147"/>
      <c r="C53" s="147"/>
      <c r="D53" s="148"/>
    </row>
    <row r="54" s="121" customFormat="true" ht="30.95" hidden="true" customHeight="true" spans="1:4">
      <c r="A54" s="146"/>
      <c r="B54" s="147"/>
      <c r="C54" s="147"/>
      <c r="D54" s="148" t="s">
        <v>36</v>
      </c>
    </row>
    <row r="55" s="121" customFormat="true" ht="30.95" hidden="true" customHeight="true" spans="1:4">
      <c r="A55" s="146"/>
      <c r="B55" s="147"/>
      <c r="C55" s="147"/>
      <c r="D55" s="148"/>
    </row>
    <row r="56" s="121" customFormat="true" ht="48" hidden="true" customHeight="true" spans="1:4">
      <c r="A56" s="149" t="s">
        <v>37</v>
      </c>
      <c r="B56" s="149" t="e">
        <f>SUM(B57:B63)</f>
        <v>#REF!</v>
      </c>
      <c r="C56" s="149" t="e">
        <f>SUM(C57:C63)</f>
        <v>#REF!</v>
      </c>
      <c r="D56" s="149" t="e">
        <f>SUM(D57:D63)</f>
        <v>#REF!</v>
      </c>
    </row>
    <row r="57" s="121" customFormat="true" ht="48" hidden="true" customHeight="true" spans="1:4">
      <c r="A57" s="150" t="s">
        <v>15</v>
      </c>
      <c r="B57" s="151">
        <f>B12+B21</f>
        <v>15</v>
      </c>
      <c r="C57" s="151">
        <f>C12+C21</f>
        <v>80618</v>
      </c>
      <c r="D57" s="151">
        <f>D12+D21</f>
        <v>30585</v>
      </c>
    </row>
    <row r="58" ht="23.1" hidden="true" customHeight="true" spans="1:4">
      <c r="A58" s="150" t="s">
        <v>16</v>
      </c>
      <c r="B58" s="151">
        <f>B13+B22</f>
        <v>2</v>
      </c>
      <c r="C58" s="151">
        <f>C13+C22</f>
        <v>276785.27</v>
      </c>
      <c r="D58" s="151">
        <f>D13+D22</f>
        <v>48000</v>
      </c>
    </row>
    <row r="59" ht="23.1" hidden="true" customHeight="true" spans="1:4">
      <c r="A59" s="150" t="e">
        <f>#REF!</f>
        <v>#REF!</v>
      </c>
      <c r="B59" s="152" t="e">
        <f>#REF!+B23</f>
        <v>#REF!</v>
      </c>
      <c r="C59" s="152" t="e">
        <f>#REF!+C23</f>
        <v>#REF!</v>
      </c>
      <c r="D59" s="152" t="e">
        <f>#REF!+D23</f>
        <v>#REF!</v>
      </c>
    </row>
    <row r="60" ht="23.1" hidden="true" customHeight="true" spans="1:4">
      <c r="A60" s="150" t="s">
        <v>18</v>
      </c>
      <c r="B60" s="151">
        <f>B15+B24</f>
        <v>26</v>
      </c>
      <c r="C60" s="151">
        <f>C15+C24</f>
        <v>13077819.22</v>
      </c>
      <c r="D60" s="151">
        <f>D15+D24</f>
        <v>1306004</v>
      </c>
    </row>
    <row r="61" ht="23.1" hidden="true" customHeight="true" spans="1:4">
      <c r="A61" s="150" t="s">
        <v>19</v>
      </c>
      <c r="B61" s="151" t="e">
        <f>#REF!</f>
        <v>#REF!</v>
      </c>
      <c r="C61" s="151" t="e">
        <f>#REF!</f>
        <v>#REF!</v>
      </c>
      <c r="D61" s="151" t="e">
        <f>#REF!</f>
        <v>#REF!</v>
      </c>
    </row>
    <row r="62" ht="23.1" hidden="true" customHeight="true" spans="1:4">
      <c r="A62" s="150" t="str">
        <f>A18</f>
        <v>社会管理</v>
      </c>
      <c r="B62" s="152">
        <f>B18+B26</f>
        <v>6</v>
      </c>
      <c r="C62" s="152">
        <f>C18+C26</f>
        <v>237493.22</v>
      </c>
      <c r="D62" s="152">
        <f>D18+D26</f>
        <v>92098</v>
      </c>
    </row>
    <row r="63" ht="38.1" hidden="true" customHeight="true" spans="1:4">
      <c r="A63" s="150" t="s">
        <v>22</v>
      </c>
      <c r="B63" s="151" t="e">
        <f>#REF!+B19</f>
        <v>#REF!</v>
      </c>
      <c r="C63" s="151" t="e">
        <f>#REF!+C19</f>
        <v>#REF!</v>
      </c>
      <c r="D63" s="151" t="e">
        <f>#REF!+D19</f>
        <v>#REF!</v>
      </c>
    </row>
    <row r="64" ht="38.1" hidden="true" customHeight="true"/>
    <row r="65" ht="38.1" hidden="true" customHeight="true" spans="1:4">
      <c r="A65" s="153" t="s">
        <v>38</v>
      </c>
      <c r="B65" s="151" t="e">
        <f>#REF!</f>
        <v>#REF!</v>
      </c>
      <c r="C65" s="151" t="e">
        <f>#REF!</f>
        <v>#REF!</v>
      </c>
      <c r="D65" s="151" t="e">
        <f>#REF!</f>
        <v>#REF!</v>
      </c>
    </row>
    <row r="66" ht="59.1" hidden="true" customHeight="true" spans="1:4">
      <c r="A66" s="154" t="s">
        <v>39</v>
      </c>
      <c r="B66" s="154" t="e">
        <f>B65+B6</f>
        <v>#REF!</v>
      </c>
      <c r="C66" s="155" t="e">
        <f>C65+C6</f>
        <v>#REF!</v>
      </c>
      <c r="D66" s="155" t="e">
        <f>D65+D6</f>
        <v>#REF!</v>
      </c>
    </row>
    <row r="67" ht="38.1" hidden="true" customHeight="true" spans="1:4">
      <c r="A67" s="156" t="s">
        <v>40</v>
      </c>
      <c r="B67" s="151"/>
      <c r="C67" s="151"/>
      <c r="D67" s="151"/>
    </row>
    <row r="68" ht="38.1" hidden="true" customHeight="true" spans="1:3">
      <c r="A68" s="157"/>
      <c r="B68" s="158"/>
      <c r="C68" s="159"/>
    </row>
    <row r="69" ht="38.1" hidden="true" customHeight="true" spans="1:4">
      <c r="A69" s="160" t="s">
        <v>41</v>
      </c>
      <c r="B69" s="161" t="e">
        <f>B70+B71</f>
        <v>#REF!</v>
      </c>
      <c r="C69" s="161" t="e">
        <f>C70+C71</f>
        <v>#REF!</v>
      </c>
      <c r="D69" s="161" t="e">
        <f>D70+D71+D72</f>
        <v>#REF!</v>
      </c>
    </row>
    <row r="70" ht="38.1" hidden="true" customHeight="true" spans="1:4">
      <c r="A70" s="162" t="s">
        <v>42</v>
      </c>
      <c r="B70" s="163" t="e">
        <f>B7+#REF!</f>
        <v>#REF!</v>
      </c>
      <c r="C70" s="163" t="e">
        <f>C7+#REF!</f>
        <v>#REF!</v>
      </c>
      <c r="D70" s="163" t="e">
        <f>D7+#REF!</f>
        <v>#REF!</v>
      </c>
    </row>
    <row r="71" ht="30" hidden="true" customHeight="true" spans="1:4">
      <c r="A71" s="164" t="s">
        <v>43</v>
      </c>
      <c r="B71" s="165" t="e">
        <f>B8+#REF!</f>
        <v>#REF!</v>
      </c>
      <c r="C71" s="165" t="e">
        <f>C8+#REF!</f>
        <v>#REF!</v>
      </c>
      <c r="D71" s="165" t="e">
        <f>D8+#REF!</f>
        <v>#REF!</v>
      </c>
    </row>
    <row r="72" ht="27.95" hidden="true" customHeight="true" spans="1:4">
      <c r="A72" s="166" t="s">
        <v>13</v>
      </c>
      <c r="B72" s="151"/>
      <c r="C72" s="151"/>
      <c r="D72" s="151">
        <v>2000</v>
      </c>
    </row>
    <row r="73" ht="27.95" hidden="true" customHeight="true"/>
    <row r="74" ht="27.95" hidden="true" customHeight="true"/>
    <row r="75" ht="27.95" customHeight="true"/>
    <row r="76" ht="27.95" customHeight="true"/>
    <row r="77" ht="27.95" customHeight="true"/>
    <row r="78" ht="27.95" customHeight="true"/>
    <row r="79" ht="27.95" customHeight="true"/>
    <row r="80" ht="27.95" customHeight="true"/>
    <row r="81" ht="27.95" customHeight="true"/>
    <row r="82" ht="27.95" customHeight="true"/>
    <row r="83" ht="27.95" customHeight="true"/>
    <row r="84" ht="27.95" customHeight="true"/>
    <row r="85" ht="27.95" customHeight="true"/>
    <row r="86" ht="27.95" customHeight="true"/>
    <row r="87" ht="27.95" customHeight="true"/>
    <row r="88" ht="27.95" customHeight="true"/>
    <row r="89" ht="27.95" customHeight="true"/>
    <row r="90" ht="27.95" customHeight="true"/>
  </sheetData>
  <mergeCells count="9">
    <mergeCell ref="A1:D1"/>
    <mergeCell ref="A3:A4"/>
    <mergeCell ref="A52:A55"/>
    <mergeCell ref="B3:B4"/>
    <mergeCell ref="B52:B55"/>
    <mergeCell ref="C3:C4"/>
    <mergeCell ref="C52:C55"/>
    <mergeCell ref="D3:D4"/>
    <mergeCell ref="D54:D55"/>
  </mergeCells>
  <pageMargins left="1.25972222222222" right="0.314583333333333" top="0.629861111111111" bottom="0.629861111111111" header="0.5" footer="0.629861111111111"/>
  <pageSetup paperSize="9" orientation="landscape" horizontalDpi="600"/>
  <headerFooter/>
  <ignoredErrors>
    <ignoredError sqref="B60 B51:C58" formula="true"/>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74"/>
  <sheetViews>
    <sheetView tabSelected="1" workbookViewId="0">
      <pane xSplit="2" ySplit="4" topLeftCell="C33" activePane="bottomRight" state="frozen"/>
      <selection/>
      <selection pane="topRight"/>
      <selection pane="bottomLeft"/>
      <selection pane="bottomRight" activeCell="F119" sqref="F119"/>
    </sheetView>
  </sheetViews>
  <sheetFormatPr defaultColWidth="9" defaultRowHeight="13.5"/>
  <cols>
    <col min="1" max="1" width="5.5" style="1" customWidth="true"/>
    <col min="2" max="2" width="24.0166666666667" style="16" customWidth="true"/>
    <col min="3" max="3" width="9.05" style="17" customWidth="true"/>
    <col min="4" max="4" width="19.575" style="17" customWidth="true"/>
    <col min="5" max="5" width="7.31666666666667" style="18" customWidth="true"/>
    <col min="6" max="6" width="33.325" style="1" customWidth="true"/>
    <col min="7" max="7" width="9.41666666666667" style="17" customWidth="true"/>
    <col min="8" max="8" width="9.73333333333333" style="17" customWidth="true"/>
    <col min="9" max="9" width="9.725" style="17" customWidth="true"/>
    <col min="10" max="10" width="14.3833333333333" style="16" customWidth="true"/>
    <col min="11" max="11" width="8.35833333333333" style="17" customWidth="true"/>
    <col min="12" max="12" width="7.10833333333333" style="19" customWidth="true"/>
    <col min="13" max="16384" width="9" style="17"/>
  </cols>
  <sheetData>
    <row r="1" ht="27" spans="1:12">
      <c r="A1" s="20" t="s">
        <v>44</v>
      </c>
      <c r="B1" s="20"/>
      <c r="C1" s="20"/>
      <c r="D1" s="20"/>
      <c r="E1" s="20"/>
      <c r="F1" s="20"/>
      <c r="G1" s="20"/>
      <c r="H1" s="20"/>
      <c r="I1" s="20"/>
      <c r="J1" s="20"/>
      <c r="K1" s="20"/>
      <c r="L1" s="20"/>
    </row>
    <row r="2" spans="2:12">
      <c r="B2" s="21"/>
      <c r="C2" s="21"/>
      <c r="D2" s="21"/>
      <c r="E2" s="52"/>
      <c r="F2" s="53"/>
      <c r="G2" s="21"/>
      <c r="H2" s="21"/>
      <c r="I2" s="21"/>
      <c r="J2" s="21"/>
      <c r="K2" s="62" t="s">
        <v>3</v>
      </c>
      <c r="L2" s="21"/>
    </row>
    <row r="3" s="1" customFormat="true" ht="12.75" spans="1:12">
      <c r="A3" s="22" t="s">
        <v>45</v>
      </c>
      <c r="B3" s="23" t="s">
        <v>46</v>
      </c>
      <c r="C3" s="23" t="s">
        <v>47</v>
      </c>
      <c r="D3" s="23" t="s">
        <v>48</v>
      </c>
      <c r="E3" s="23" t="s">
        <v>49</v>
      </c>
      <c r="F3" s="23" t="s">
        <v>50</v>
      </c>
      <c r="G3" s="23" t="s">
        <v>6</v>
      </c>
      <c r="H3" s="23" t="s">
        <v>51</v>
      </c>
      <c r="I3" s="23" t="s">
        <v>52</v>
      </c>
      <c r="J3" s="23" t="s">
        <v>53</v>
      </c>
      <c r="K3" s="23" t="s">
        <v>54</v>
      </c>
      <c r="L3" s="23" t="s">
        <v>55</v>
      </c>
    </row>
    <row r="4" s="1" customFormat="true" ht="12.75" spans="1:12">
      <c r="A4" s="22"/>
      <c r="B4" s="23"/>
      <c r="C4" s="23"/>
      <c r="D4" s="23"/>
      <c r="E4" s="23"/>
      <c r="F4" s="23"/>
      <c r="G4" s="23"/>
      <c r="H4" s="23"/>
      <c r="I4" s="23"/>
      <c r="J4" s="23"/>
      <c r="K4" s="23"/>
      <c r="L4" s="23"/>
    </row>
    <row r="5" s="2" customFormat="true" ht="18" customHeight="true" spans="1:12">
      <c r="A5" s="24" t="s">
        <v>56</v>
      </c>
      <c r="B5" s="25"/>
      <c r="C5" s="25">
        <f>C6+C119</f>
        <v>223</v>
      </c>
      <c r="D5" s="26"/>
      <c r="E5" s="26"/>
      <c r="F5" s="26"/>
      <c r="G5" s="25">
        <f>G6+G119</f>
        <v>22695150.7434</v>
      </c>
      <c r="H5" s="25"/>
      <c r="I5" s="25">
        <f>I6+I119</f>
        <v>3114305.18744221</v>
      </c>
      <c r="J5" s="26"/>
      <c r="K5" s="26"/>
      <c r="L5" s="26"/>
    </row>
    <row r="6" s="2" customFormat="true" ht="18" customHeight="true" spans="1:12">
      <c r="A6" s="27" t="s">
        <v>57</v>
      </c>
      <c r="B6" s="28"/>
      <c r="C6" s="28">
        <f>SUM(C7:C9)</f>
        <v>83</v>
      </c>
      <c r="D6" s="29"/>
      <c r="E6" s="29"/>
      <c r="F6" s="29"/>
      <c r="G6" s="28">
        <f>SUM(G7:G9)</f>
        <v>16824471.96</v>
      </c>
      <c r="H6" s="28"/>
      <c r="I6" s="28">
        <f>SUM(I7:I9)</f>
        <v>2096764</v>
      </c>
      <c r="J6" s="29"/>
      <c r="K6" s="29"/>
      <c r="L6" s="29"/>
    </row>
    <row r="7" s="2" customFormat="true" ht="21" customHeight="true" spans="1:12">
      <c r="A7" s="30" t="s">
        <v>10</v>
      </c>
      <c r="B7" s="31"/>
      <c r="C7" s="31">
        <f>C10</f>
        <v>35</v>
      </c>
      <c r="D7" s="32"/>
      <c r="E7" s="32"/>
      <c r="F7" s="32"/>
      <c r="G7" s="31">
        <f>G10</f>
        <v>12112963.09</v>
      </c>
      <c r="H7" s="31"/>
      <c r="I7" s="31">
        <f>I10</f>
        <v>1364457</v>
      </c>
      <c r="J7" s="32"/>
      <c r="K7" s="32"/>
      <c r="L7" s="32"/>
    </row>
    <row r="8" s="2" customFormat="true" ht="21" customHeight="true" spans="1:12">
      <c r="A8" s="30" t="s">
        <v>11</v>
      </c>
      <c r="B8" s="31"/>
      <c r="C8" s="31">
        <f>C58</f>
        <v>32</v>
      </c>
      <c r="D8" s="32"/>
      <c r="E8" s="32"/>
      <c r="F8" s="32"/>
      <c r="G8" s="31">
        <f>G58</f>
        <v>3059306.95</v>
      </c>
      <c r="H8" s="31"/>
      <c r="I8" s="31">
        <f>I58</f>
        <v>529987</v>
      </c>
      <c r="J8" s="32"/>
      <c r="K8" s="32"/>
      <c r="L8" s="32"/>
    </row>
    <row r="9" s="2" customFormat="true" ht="21" customHeight="true" spans="1:12">
      <c r="A9" s="31" t="s">
        <v>12</v>
      </c>
      <c r="B9" s="31"/>
      <c r="C9" s="31">
        <f>C98</f>
        <v>16</v>
      </c>
      <c r="D9" s="32"/>
      <c r="E9" s="32"/>
      <c r="F9" s="32"/>
      <c r="G9" s="31">
        <f>G98</f>
        <v>1652201.92</v>
      </c>
      <c r="H9" s="31"/>
      <c r="I9" s="31">
        <f>I98</f>
        <v>202320</v>
      </c>
      <c r="J9" s="32"/>
      <c r="K9" s="32"/>
      <c r="L9" s="32"/>
    </row>
    <row r="10" s="1" customFormat="true" ht="21" customHeight="true" spans="1:12">
      <c r="A10" s="33" t="s">
        <v>58</v>
      </c>
      <c r="B10" s="34" t="s">
        <v>26</v>
      </c>
      <c r="C10" s="35">
        <f>C11+C21+C25+C45+C49+C54+C23+C43</f>
        <v>35</v>
      </c>
      <c r="D10" s="35"/>
      <c r="E10" s="35"/>
      <c r="F10" s="35"/>
      <c r="G10" s="35">
        <f>G11+G21+G25+G45+G49+G54+G23+G43</f>
        <v>12112963.09</v>
      </c>
      <c r="H10" s="35"/>
      <c r="I10" s="35">
        <f>I11+I21+I25+I45+I49+I54+I23+I43</f>
        <v>1364457</v>
      </c>
      <c r="J10" s="35"/>
      <c r="K10" s="35"/>
      <c r="L10" s="35"/>
    </row>
    <row r="11" s="1" customFormat="true" ht="21" customHeight="true" spans="1:12">
      <c r="A11" s="36" t="s">
        <v>59</v>
      </c>
      <c r="B11" s="37" t="s">
        <v>15</v>
      </c>
      <c r="C11" s="37">
        <v>9</v>
      </c>
      <c r="D11" s="37"/>
      <c r="E11" s="37"/>
      <c r="F11" s="37"/>
      <c r="G11" s="37">
        <f>SUM(G12:G20)</f>
        <v>69863</v>
      </c>
      <c r="H11" s="37"/>
      <c r="I11" s="37">
        <f>SUM(I12:I20)</f>
        <v>22635</v>
      </c>
      <c r="J11" s="37"/>
      <c r="K11" s="37"/>
      <c r="L11" s="37"/>
    </row>
    <row r="12" s="1" customFormat="true" ht="27" customHeight="true" spans="1:12">
      <c r="A12" s="38">
        <v>1</v>
      </c>
      <c r="B12" s="32" t="s">
        <v>60</v>
      </c>
      <c r="C12" s="32" t="s">
        <v>61</v>
      </c>
      <c r="D12" s="32" t="s">
        <v>62</v>
      </c>
      <c r="E12" s="32" t="s">
        <v>63</v>
      </c>
      <c r="F12" s="32" t="s">
        <v>64</v>
      </c>
      <c r="G12" s="39">
        <v>30313</v>
      </c>
      <c r="H12" s="39" t="s">
        <v>65</v>
      </c>
      <c r="I12" s="63">
        <v>9000</v>
      </c>
      <c r="J12" s="32" t="s">
        <v>66</v>
      </c>
      <c r="K12" s="32" t="s">
        <v>67</v>
      </c>
      <c r="L12" s="32"/>
    </row>
    <row r="13" s="3" customFormat="true" ht="27" customHeight="true" spans="1:12">
      <c r="A13" s="38">
        <v>2</v>
      </c>
      <c r="B13" s="32" t="s">
        <v>68</v>
      </c>
      <c r="C13" s="32" t="s">
        <v>61</v>
      </c>
      <c r="D13" s="39" t="s">
        <v>69</v>
      </c>
      <c r="E13" s="39" t="s">
        <v>70</v>
      </c>
      <c r="F13" s="39" t="s">
        <v>71</v>
      </c>
      <c r="G13" s="39">
        <v>4889</v>
      </c>
      <c r="H13" s="39" t="s">
        <v>72</v>
      </c>
      <c r="I13" s="63">
        <v>1055</v>
      </c>
      <c r="J13" s="39" t="s">
        <v>73</v>
      </c>
      <c r="K13" s="39" t="s">
        <v>67</v>
      </c>
      <c r="L13" s="39" t="s">
        <v>74</v>
      </c>
    </row>
    <row r="14" s="1" customFormat="true" ht="23" customHeight="true" spans="1:12">
      <c r="A14" s="38">
        <v>3</v>
      </c>
      <c r="B14" s="32" t="s">
        <v>75</v>
      </c>
      <c r="C14" s="32" t="s">
        <v>61</v>
      </c>
      <c r="D14" s="39" t="s">
        <v>76</v>
      </c>
      <c r="E14" s="39" t="s">
        <v>77</v>
      </c>
      <c r="F14" s="39" t="s">
        <v>78</v>
      </c>
      <c r="G14" s="39">
        <v>4340</v>
      </c>
      <c r="H14" s="39" t="s">
        <v>72</v>
      </c>
      <c r="I14" s="63">
        <v>1400</v>
      </c>
      <c r="J14" s="39" t="s">
        <v>73</v>
      </c>
      <c r="K14" s="39" t="s">
        <v>67</v>
      </c>
      <c r="L14" s="39" t="s">
        <v>74</v>
      </c>
    </row>
    <row r="15" s="3" customFormat="true" ht="23" customHeight="true" spans="1:12">
      <c r="A15" s="38">
        <v>4</v>
      </c>
      <c r="B15" s="32" t="s">
        <v>79</v>
      </c>
      <c r="C15" s="32" t="s">
        <v>61</v>
      </c>
      <c r="D15" s="32" t="s">
        <v>80</v>
      </c>
      <c r="E15" s="32" t="s">
        <v>81</v>
      </c>
      <c r="F15" s="32" t="s">
        <v>82</v>
      </c>
      <c r="G15" s="32">
        <v>5508</v>
      </c>
      <c r="H15" s="39" t="s">
        <v>72</v>
      </c>
      <c r="I15" s="63">
        <v>1403</v>
      </c>
      <c r="J15" s="32" t="s">
        <v>83</v>
      </c>
      <c r="K15" s="39" t="s">
        <v>67</v>
      </c>
      <c r="L15" s="39"/>
    </row>
    <row r="16" s="3" customFormat="true" ht="23" customHeight="true" spans="1:12">
      <c r="A16" s="38">
        <v>5</v>
      </c>
      <c r="B16" s="32" t="s">
        <v>84</v>
      </c>
      <c r="C16" s="32" t="s">
        <v>61</v>
      </c>
      <c r="D16" s="32" t="s">
        <v>85</v>
      </c>
      <c r="E16" s="32" t="s">
        <v>81</v>
      </c>
      <c r="F16" s="32" t="s">
        <v>86</v>
      </c>
      <c r="G16" s="32">
        <v>4490</v>
      </c>
      <c r="H16" s="39" t="s">
        <v>72</v>
      </c>
      <c r="I16" s="32">
        <v>1631</v>
      </c>
      <c r="J16" s="32" t="s">
        <v>83</v>
      </c>
      <c r="K16" s="39" t="s">
        <v>67</v>
      </c>
      <c r="L16" s="64"/>
    </row>
    <row r="17" s="3" customFormat="true" ht="23" customHeight="true" spans="1:12">
      <c r="A17" s="38">
        <v>6</v>
      </c>
      <c r="B17" s="32" t="s">
        <v>87</v>
      </c>
      <c r="C17" s="32" t="s">
        <v>61</v>
      </c>
      <c r="D17" s="32" t="s">
        <v>88</v>
      </c>
      <c r="E17" s="32" t="s">
        <v>89</v>
      </c>
      <c r="F17" s="32" t="s">
        <v>90</v>
      </c>
      <c r="G17" s="32">
        <v>6554</v>
      </c>
      <c r="H17" s="39" t="s">
        <v>72</v>
      </c>
      <c r="I17" s="32">
        <v>2970</v>
      </c>
      <c r="J17" s="32" t="s">
        <v>73</v>
      </c>
      <c r="K17" s="39" t="s">
        <v>67</v>
      </c>
      <c r="L17" s="65"/>
    </row>
    <row r="18" s="3" customFormat="true" ht="23" customHeight="true" spans="1:12">
      <c r="A18" s="38">
        <v>7</v>
      </c>
      <c r="B18" s="32" t="s">
        <v>91</v>
      </c>
      <c r="C18" s="32" t="s">
        <v>61</v>
      </c>
      <c r="D18" s="32" t="s">
        <v>92</v>
      </c>
      <c r="E18" s="32" t="s">
        <v>81</v>
      </c>
      <c r="F18" s="32" t="s">
        <v>93</v>
      </c>
      <c r="G18" s="32">
        <v>4026</v>
      </c>
      <c r="H18" s="39" t="s">
        <v>72</v>
      </c>
      <c r="I18" s="32">
        <v>1000</v>
      </c>
      <c r="J18" s="32" t="s">
        <v>66</v>
      </c>
      <c r="K18" s="39" t="s">
        <v>67</v>
      </c>
      <c r="L18" s="64"/>
    </row>
    <row r="19" s="4" customFormat="true" ht="23" customHeight="true" spans="1:12">
      <c r="A19" s="40">
        <v>8</v>
      </c>
      <c r="B19" s="32" t="s">
        <v>94</v>
      </c>
      <c r="C19" s="32" t="s">
        <v>61</v>
      </c>
      <c r="D19" s="32" t="s">
        <v>95</v>
      </c>
      <c r="E19" s="40" t="s">
        <v>81</v>
      </c>
      <c r="F19" s="32" t="s">
        <v>96</v>
      </c>
      <c r="G19" s="40">
        <v>4546</v>
      </c>
      <c r="H19" s="39" t="s">
        <v>72</v>
      </c>
      <c r="I19" s="40">
        <v>1895</v>
      </c>
      <c r="J19" s="40" t="s">
        <v>83</v>
      </c>
      <c r="K19" s="39" t="s">
        <v>67</v>
      </c>
      <c r="L19" s="40"/>
    </row>
    <row r="20" s="4" customFormat="true" ht="23" customHeight="true" spans="1:12">
      <c r="A20" s="40">
        <v>9</v>
      </c>
      <c r="B20" s="32" t="s">
        <v>97</v>
      </c>
      <c r="C20" s="32" t="s">
        <v>61</v>
      </c>
      <c r="D20" s="32" t="s">
        <v>98</v>
      </c>
      <c r="E20" s="40" t="s">
        <v>81</v>
      </c>
      <c r="F20" s="32" t="s">
        <v>99</v>
      </c>
      <c r="G20" s="40">
        <v>5197</v>
      </c>
      <c r="H20" s="39" t="s">
        <v>72</v>
      </c>
      <c r="I20" s="40">
        <v>2281</v>
      </c>
      <c r="J20" s="40" t="s">
        <v>83</v>
      </c>
      <c r="K20" s="39" t="s">
        <v>67</v>
      </c>
      <c r="L20" s="39"/>
    </row>
    <row r="21" s="1" customFormat="true" ht="22" customHeight="true" spans="1:12">
      <c r="A21" s="36" t="s">
        <v>100</v>
      </c>
      <c r="B21" s="37" t="s">
        <v>16</v>
      </c>
      <c r="C21" s="37">
        <v>1</v>
      </c>
      <c r="D21" s="37"/>
      <c r="E21" s="37"/>
      <c r="F21" s="37"/>
      <c r="G21" s="37">
        <f>SUM(G22)</f>
        <v>92499.46</v>
      </c>
      <c r="H21" s="37"/>
      <c r="I21" s="37">
        <f>SUM(I22)</f>
        <v>28000</v>
      </c>
      <c r="J21" s="37"/>
      <c r="K21" s="37"/>
      <c r="L21" s="37"/>
    </row>
    <row r="22" s="2" customFormat="true" ht="39" customHeight="true" spans="1:12">
      <c r="A22" s="38">
        <v>10</v>
      </c>
      <c r="B22" s="39" t="s">
        <v>101</v>
      </c>
      <c r="C22" s="32" t="s">
        <v>102</v>
      </c>
      <c r="D22" s="39" t="s">
        <v>103</v>
      </c>
      <c r="E22" s="39" t="s">
        <v>104</v>
      </c>
      <c r="F22" s="39" t="s">
        <v>105</v>
      </c>
      <c r="G22" s="39">
        <v>92499.46</v>
      </c>
      <c r="H22" s="39" t="s">
        <v>72</v>
      </c>
      <c r="I22" s="39">
        <v>28000</v>
      </c>
      <c r="J22" s="39" t="s">
        <v>106</v>
      </c>
      <c r="K22" s="39" t="s">
        <v>107</v>
      </c>
      <c r="L22" s="51"/>
    </row>
    <row r="23" s="1" customFormat="true" ht="22" customHeight="true" spans="1:12">
      <c r="A23" s="36" t="s">
        <v>108</v>
      </c>
      <c r="B23" s="41" t="s">
        <v>17</v>
      </c>
      <c r="C23" s="37">
        <v>1</v>
      </c>
      <c r="D23" s="37"/>
      <c r="E23" s="37"/>
      <c r="F23" s="37"/>
      <c r="G23" s="37">
        <v>4367</v>
      </c>
      <c r="H23" s="37"/>
      <c r="I23" s="37">
        <f>SUM(I24)</f>
        <v>1300</v>
      </c>
      <c r="J23" s="37"/>
      <c r="K23" s="37"/>
      <c r="L23" s="37"/>
    </row>
    <row r="24" s="5" customFormat="true" ht="51" customHeight="true" spans="1:12">
      <c r="A24" s="38">
        <f>A22+1</f>
        <v>11</v>
      </c>
      <c r="B24" s="32" t="s">
        <v>109</v>
      </c>
      <c r="C24" s="32" t="s">
        <v>110</v>
      </c>
      <c r="D24" s="32" t="s">
        <v>111</v>
      </c>
      <c r="E24" s="32" t="s">
        <v>112</v>
      </c>
      <c r="F24" s="39" t="s">
        <v>113</v>
      </c>
      <c r="G24" s="32">
        <v>4367.35</v>
      </c>
      <c r="H24" s="39" t="s">
        <v>114</v>
      </c>
      <c r="I24" s="32">
        <v>1300</v>
      </c>
      <c r="J24" s="32" t="s">
        <v>115</v>
      </c>
      <c r="K24" s="32" t="s">
        <v>116</v>
      </c>
      <c r="L24" s="39"/>
    </row>
    <row r="25" s="1" customFormat="true" ht="21" customHeight="true" spans="1:12">
      <c r="A25" s="36" t="s">
        <v>117</v>
      </c>
      <c r="B25" s="41" t="s">
        <v>18</v>
      </c>
      <c r="C25" s="37">
        <f>C26+C31+C37+C41</f>
        <v>13</v>
      </c>
      <c r="D25" s="37"/>
      <c r="E25" s="37"/>
      <c r="F25" s="37"/>
      <c r="G25" s="37">
        <f>G26+G31+G37+G41</f>
        <v>10610518.52</v>
      </c>
      <c r="H25" s="37"/>
      <c r="I25" s="37">
        <f>I26+I31+I37+I41</f>
        <v>1005280</v>
      </c>
      <c r="J25" s="37"/>
      <c r="K25" s="37"/>
      <c r="L25" s="37"/>
    </row>
    <row r="26" s="1" customFormat="true" ht="22" customHeight="true" spans="1:12">
      <c r="A26" s="42" t="s">
        <v>118</v>
      </c>
      <c r="B26" s="43" t="s">
        <v>119</v>
      </c>
      <c r="C26" s="43">
        <v>4</v>
      </c>
      <c r="D26" s="43"/>
      <c r="E26" s="43"/>
      <c r="F26" s="43"/>
      <c r="G26" s="43">
        <f>SUM(G27:G30)</f>
        <v>887754.4</v>
      </c>
      <c r="H26" s="43"/>
      <c r="I26" s="43">
        <f>SUM(I27:I30)</f>
        <v>25800</v>
      </c>
      <c r="J26" s="43"/>
      <c r="K26" s="43"/>
      <c r="L26" s="43"/>
    </row>
    <row r="27" s="5" customFormat="true" ht="58" customHeight="true" spans="1:12">
      <c r="A27" s="38">
        <f>A24+1</f>
        <v>12</v>
      </c>
      <c r="B27" s="32" t="s">
        <v>120</v>
      </c>
      <c r="C27" s="39" t="s">
        <v>121</v>
      </c>
      <c r="D27" s="39" t="s">
        <v>122</v>
      </c>
      <c r="E27" s="39" t="s">
        <v>123</v>
      </c>
      <c r="F27" s="39" t="s">
        <v>124</v>
      </c>
      <c r="G27" s="39">
        <v>762000</v>
      </c>
      <c r="H27" s="39" t="s">
        <v>125</v>
      </c>
      <c r="I27" s="39">
        <v>18600</v>
      </c>
      <c r="J27" s="39" t="s">
        <v>73</v>
      </c>
      <c r="K27" s="39" t="s">
        <v>126</v>
      </c>
      <c r="L27" s="39" t="s">
        <v>74</v>
      </c>
    </row>
    <row r="28" s="1" customFormat="true" ht="60" customHeight="true" spans="1:12">
      <c r="A28" s="38">
        <f>A27+1</f>
        <v>13</v>
      </c>
      <c r="B28" s="32" t="s">
        <v>127</v>
      </c>
      <c r="C28" s="39" t="s">
        <v>128</v>
      </c>
      <c r="D28" s="39" t="s">
        <v>129</v>
      </c>
      <c r="E28" s="39" t="s">
        <v>130</v>
      </c>
      <c r="F28" s="39" t="s">
        <v>131</v>
      </c>
      <c r="G28" s="39">
        <v>90200</v>
      </c>
      <c r="H28" s="39" t="s">
        <v>132</v>
      </c>
      <c r="I28" s="66">
        <v>5000</v>
      </c>
      <c r="J28" s="39" t="s">
        <v>73</v>
      </c>
      <c r="K28" s="39" t="s">
        <v>126</v>
      </c>
      <c r="L28" s="39" t="s">
        <v>74</v>
      </c>
    </row>
    <row r="29" s="6" customFormat="true" ht="30" customHeight="true" spans="1:12">
      <c r="A29" s="38">
        <v>14</v>
      </c>
      <c r="B29" s="44" t="s">
        <v>133</v>
      </c>
      <c r="C29" s="45" t="s">
        <v>134</v>
      </c>
      <c r="D29" s="46" t="s">
        <v>135</v>
      </c>
      <c r="E29" s="50" t="s">
        <v>136</v>
      </c>
      <c r="F29" s="46" t="s">
        <v>137</v>
      </c>
      <c r="G29" s="50">
        <v>34327.4</v>
      </c>
      <c r="H29" s="50" t="s">
        <v>65</v>
      </c>
      <c r="I29" s="50">
        <v>1200</v>
      </c>
      <c r="J29" s="32" t="s">
        <v>138</v>
      </c>
      <c r="K29" s="50" t="s">
        <v>139</v>
      </c>
      <c r="L29" s="50"/>
    </row>
    <row r="30" s="4" customFormat="true" ht="21" spans="1:12">
      <c r="A30" s="38">
        <v>15</v>
      </c>
      <c r="B30" s="47" t="s">
        <v>140</v>
      </c>
      <c r="C30" s="48" t="s">
        <v>141</v>
      </c>
      <c r="D30" s="47" t="s">
        <v>142</v>
      </c>
      <c r="E30" s="54" t="s">
        <v>143</v>
      </c>
      <c r="F30" s="55" t="s">
        <v>144</v>
      </c>
      <c r="G30" s="47">
        <v>1227</v>
      </c>
      <c r="H30" s="47" t="s">
        <v>65</v>
      </c>
      <c r="I30" s="47">
        <v>1000</v>
      </c>
      <c r="J30" s="47" t="s">
        <v>73</v>
      </c>
      <c r="K30" s="47" t="s">
        <v>139</v>
      </c>
      <c r="L30" s="67" t="s">
        <v>145</v>
      </c>
    </row>
    <row r="31" s="7" customFormat="true" ht="21" customHeight="true" spans="1:12">
      <c r="A31" s="49" t="s">
        <v>146</v>
      </c>
      <c r="B31" s="43" t="s">
        <v>147</v>
      </c>
      <c r="C31" s="43">
        <v>5</v>
      </c>
      <c r="D31" s="43"/>
      <c r="E31" s="43"/>
      <c r="F31" s="43"/>
      <c r="G31" s="43">
        <f>SUM(G32:G36)</f>
        <v>9435058</v>
      </c>
      <c r="H31" s="43"/>
      <c r="I31" s="43">
        <f>SUM(I32:I36)</f>
        <v>935559</v>
      </c>
      <c r="J31" s="43"/>
      <c r="K31" s="43"/>
      <c r="L31" s="43"/>
    </row>
    <row r="32" s="7" customFormat="true" ht="70" customHeight="true" spans="1:12">
      <c r="A32" s="39">
        <v>16</v>
      </c>
      <c r="B32" s="32" t="s">
        <v>148</v>
      </c>
      <c r="C32" s="50" t="s">
        <v>149</v>
      </c>
      <c r="D32" s="50" t="s">
        <v>150</v>
      </c>
      <c r="E32" s="50" t="s">
        <v>151</v>
      </c>
      <c r="F32" s="56" t="s">
        <v>152</v>
      </c>
      <c r="G32" s="32">
        <v>2956256</v>
      </c>
      <c r="H32" s="32" t="s">
        <v>153</v>
      </c>
      <c r="I32" s="68">
        <v>66158</v>
      </c>
      <c r="J32" s="32" t="s">
        <v>154</v>
      </c>
      <c r="K32" s="50" t="s">
        <v>139</v>
      </c>
      <c r="L32" s="50" t="s">
        <v>74</v>
      </c>
    </row>
    <row r="33" s="6" customFormat="true" ht="80" customHeight="true" spans="1:12">
      <c r="A33" s="50">
        <v>17</v>
      </c>
      <c r="B33" s="50" t="s">
        <v>155</v>
      </c>
      <c r="C33" s="50" t="s">
        <v>156</v>
      </c>
      <c r="D33" s="50" t="s">
        <v>157</v>
      </c>
      <c r="E33" s="50" t="s">
        <v>158</v>
      </c>
      <c r="F33" s="50" t="s">
        <v>159</v>
      </c>
      <c r="G33" s="50">
        <v>3419717</v>
      </c>
      <c r="H33" s="32" t="s">
        <v>160</v>
      </c>
      <c r="I33" s="32">
        <v>456801</v>
      </c>
      <c r="J33" s="32" t="s">
        <v>161</v>
      </c>
      <c r="K33" s="50" t="s">
        <v>139</v>
      </c>
      <c r="L33" s="50" t="s">
        <v>74</v>
      </c>
    </row>
    <row r="34" s="4" customFormat="true" ht="70" customHeight="true" spans="1:12">
      <c r="A34" s="39">
        <v>18</v>
      </c>
      <c r="B34" s="32" t="s">
        <v>162</v>
      </c>
      <c r="C34" s="32" t="s">
        <v>149</v>
      </c>
      <c r="D34" s="32" t="s">
        <v>163</v>
      </c>
      <c r="E34" s="32" t="s">
        <v>164</v>
      </c>
      <c r="F34" s="32" t="s">
        <v>165</v>
      </c>
      <c r="G34" s="32">
        <v>2557729</v>
      </c>
      <c r="H34" s="32" t="s">
        <v>160</v>
      </c>
      <c r="I34" s="32">
        <v>295600</v>
      </c>
      <c r="J34" s="32" t="s">
        <v>166</v>
      </c>
      <c r="K34" s="50" t="s">
        <v>139</v>
      </c>
      <c r="L34" s="51" t="s">
        <v>74</v>
      </c>
    </row>
    <row r="35" s="6" customFormat="true" ht="80" customHeight="true" spans="1:12">
      <c r="A35" s="50">
        <v>19</v>
      </c>
      <c r="B35" s="32" t="s">
        <v>167</v>
      </c>
      <c r="C35" s="32" t="s">
        <v>168</v>
      </c>
      <c r="D35" s="32" t="s">
        <v>169</v>
      </c>
      <c r="E35" s="32" t="s">
        <v>170</v>
      </c>
      <c r="F35" s="57" t="s">
        <v>171</v>
      </c>
      <c r="G35" s="32">
        <v>397717</v>
      </c>
      <c r="H35" s="32" t="s">
        <v>72</v>
      </c>
      <c r="I35" s="32">
        <v>106500</v>
      </c>
      <c r="J35" s="32" t="s">
        <v>172</v>
      </c>
      <c r="K35" s="32" t="s">
        <v>139</v>
      </c>
      <c r="L35" s="32"/>
    </row>
    <row r="36" s="7" customFormat="true" ht="47" customHeight="true" spans="1:12">
      <c r="A36" s="39">
        <v>20</v>
      </c>
      <c r="B36" s="32" t="s">
        <v>173</v>
      </c>
      <c r="C36" s="32" t="s">
        <v>149</v>
      </c>
      <c r="D36" s="32" t="s">
        <v>174</v>
      </c>
      <c r="E36" s="32" t="s">
        <v>175</v>
      </c>
      <c r="F36" s="57" t="s">
        <v>176</v>
      </c>
      <c r="G36" s="32">
        <v>103639</v>
      </c>
      <c r="H36" s="32" t="s">
        <v>177</v>
      </c>
      <c r="I36" s="68">
        <v>10500</v>
      </c>
      <c r="J36" s="55" t="s">
        <v>178</v>
      </c>
      <c r="K36" s="32" t="s">
        <v>139</v>
      </c>
      <c r="L36" s="32"/>
    </row>
    <row r="37" s="7" customFormat="true" ht="21" customHeight="true" spans="1:12">
      <c r="A37" s="49" t="s">
        <v>179</v>
      </c>
      <c r="B37" s="43" t="s">
        <v>180</v>
      </c>
      <c r="C37" s="43">
        <v>3</v>
      </c>
      <c r="D37" s="43"/>
      <c r="E37" s="43"/>
      <c r="F37" s="43"/>
      <c r="G37" s="43">
        <f>SUM(G38:G40)</f>
        <v>285985.12</v>
      </c>
      <c r="H37" s="43"/>
      <c r="I37" s="43">
        <f>SUM(I38:I40)</f>
        <v>42700</v>
      </c>
      <c r="J37" s="43"/>
      <c r="K37" s="43"/>
      <c r="L37" s="43"/>
    </row>
    <row r="38" s="7" customFormat="true" ht="45" customHeight="true" spans="1:12">
      <c r="A38" s="39">
        <v>21</v>
      </c>
      <c r="B38" s="39" t="s">
        <v>181</v>
      </c>
      <c r="C38" s="39" t="s">
        <v>182</v>
      </c>
      <c r="D38" s="39" t="s">
        <v>183</v>
      </c>
      <c r="E38" s="39" t="s">
        <v>184</v>
      </c>
      <c r="F38" s="39" t="s">
        <v>185</v>
      </c>
      <c r="G38" s="39">
        <v>20000</v>
      </c>
      <c r="H38" s="39" t="s">
        <v>72</v>
      </c>
      <c r="I38" s="39">
        <v>6700</v>
      </c>
      <c r="J38" s="39" t="s">
        <v>73</v>
      </c>
      <c r="K38" s="39" t="s">
        <v>186</v>
      </c>
      <c r="L38" s="39"/>
    </row>
    <row r="39" s="4" customFormat="true" ht="39" customHeight="true" spans="1:12">
      <c r="A39" s="39">
        <v>22</v>
      </c>
      <c r="B39" s="32" t="s">
        <v>187</v>
      </c>
      <c r="C39" s="39" t="s">
        <v>188</v>
      </c>
      <c r="D39" s="39" t="s">
        <v>189</v>
      </c>
      <c r="E39" s="39" t="s">
        <v>190</v>
      </c>
      <c r="F39" s="39" t="s">
        <v>191</v>
      </c>
      <c r="G39" s="39">
        <v>17944</v>
      </c>
      <c r="H39" s="39" t="s">
        <v>72</v>
      </c>
      <c r="I39" s="39">
        <v>6000</v>
      </c>
      <c r="J39" s="39" t="s">
        <v>192</v>
      </c>
      <c r="K39" s="39" t="s">
        <v>186</v>
      </c>
      <c r="L39" s="39"/>
    </row>
    <row r="40" s="7" customFormat="true" ht="31.5" spans="1:12">
      <c r="A40" s="32">
        <v>23</v>
      </c>
      <c r="B40" s="32" t="s">
        <v>193</v>
      </c>
      <c r="C40" s="32" t="s">
        <v>194</v>
      </c>
      <c r="D40" s="32" t="s">
        <v>195</v>
      </c>
      <c r="E40" s="39" t="s">
        <v>112</v>
      </c>
      <c r="F40" s="32" t="s">
        <v>196</v>
      </c>
      <c r="G40" s="32">
        <v>248041.12</v>
      </c>
      <c r="H40" s="39" t="s">
        <v>125</v>
      </c>
      <c r="I40" s="39">
        <v>30000</v>
      </c>
      <c r="J40" s="39" t="s">
        <v>197</v>
      </c>
      <c r="K40" s="39" t="s">
        <v>186</v>
      </c>
      <c r="L40" s="39"/>
    </row>
    <row r="41" s="7" customFormat="true" ht="22" customHeight="true" spans="1:12">
      <c r="A41" s="49" t="s">
        <v>198</v>
      </c>
      <c r="B41" s="43" t="s">
        <v>199</v>
      </c>
      <c r="C41" s="43">
        <v>1</v>
      </c>
      <c r="D41" s="43"/>
      <c r="E41" s="43"/>
      <c r="F41" s="43"/>
      <c r="G41" s="43">
        <f>SUM(G42:G42)</f>
        <v>1721</v>
      </c>
      <c r="H41" s="43"/>
      <c r="I41" s="43">
        <f>SUM(I42:I42)</f>
        <v>1221</v>
      </c>
      <c r="J41" s="43"/>
      <c r="K41" s="43"/>
      <c r="L41" s="43"/>
    </row>
    <row r="42" s="4" customFormat="true" ht="21" spans="1:12">
      <c r="A42" s="32">
        <v>24</v>
      </c>
      <c r="B42" s="32" t="s">
        <v>200</v>
      </c>
      <c r="C42" s="32" t="s">
        <v>201</v>
      </c>
      <c r="D42" s="32" t="s">
        <v>202</v>
      </c>
      <c r="E42" s="32" t="s">
        <v>203</v>
      </c>
      <c r="F42" s="32" t="s">
        <v>204</v>
      </c>
      <c r="G42" s="32">
        <v>1721</v>
      </c>
      <c r="H42" s="39" t="s">
        <v>65</v>
      </c>
      <c r="I42" s="32">
        <v>1221</v>
      </c>
      <c r="J42" s="39" t="s">
        <v>73</v>
      </c>
      <c r="K42" s="32" t="s">
        <v>139</v>
      </c>
      <c r="L42" s="32"/>
    </row>
    <row r="43" s="7" customFormat="true" ht="21" customHeight="true" spans="1:12">
      <c r="A43" s="37" t="s">
        <v>205</v>
      </c>
      <c r="B43" s="41" t="s">
        <v>19</v>
      </c>
      <c r="C43" s="37">
        <v>1</v>
      </c>
      <c r="D43" s="37"/>
      <c r="E43" s="37"/>
      <c r="F43" s="37"/>
      <c r="G43" s="37">
        <f>G44</f>
        <v>3176.26</v>
      </c>
      <c r="H43" s="37"/>
      <c r="I43" s="37">
        <f>I44</f>
        <v>12</v>
      </c>
      <c r="J43" s="37"/>
      <c r="K43" s="37"/>
      <c r="L43" s="37"/>
    </row>
    <row r="44" s="5" customFormat="true" ht="31.5" spans="1:12">
      <c r="A44" s="39">
        <f>A42+1</f>
        <v>25</v>
      </c>
      <c r="B44" s="39" t="s">
        <v>206</v>
      </c>
      <c r="C44" s="39" t="s">
        <v>207</v>
      </c>
      <c r="D44" s="39" t="s">
        <v>208</v>
      </c>
      <c r="E44" s="39" t="s">
        <v>209</v>
      </c>
      <c r="F44" s="39" t="s">
        <v>210</v>
      </c>
      <c r="G44" s="39">
        <v>3176.26</v>
      </c>
      <c r="H44" s="39" t="s">
        <v>65</v>
      </c>
      <c r="I44" s="39">
        <v>12</v>
      </c>
      <c r="J44" s="69" t="s">
        <v>73</v>
      </c>
      <c r="K44" s="39" t="s">
        <v>211</v>
      </c>
      <c r="L44" s="51"/>
    </row>
    <row r="45" s="5" customFormat="true" ht="21" customHeight="true" spans="1:12">
      <c r="A45" s="37" t="s">
        <v>212</v>
      </c>
      <c r="B45" s="41" t="s">
        <v>20</v>
      </c>
      <c r="C45" s="37">
        <v>3</v>
      </c>
      <c r="D45" s="37"/>
      <c r="E45" s="37"/>
      <c r="F45" s="37"/>
      <c r="G45" s="37">
        <f>SUM(G46:G48)</f>
        <v>299036.63</v>
      </c>
      <c r="H45" s="37"/>
      <c r="I45" s="37">
        <f>SUM(I46:I48)</f>
        <v>41236</v>
      </c>
      <c r="J45" s="37"/>
      <c r="K45" s="37"/>
      <c r="L45" s="37"/>
    </row>
    <row r="46" s="7" customFormat="true" ht="43" customHeight="true" spans="1:12">
      <c r="A46" s="32">
        <v>26</v>
      </c>
      <c r="B46" s="32" t="s">
        <v>213</v>
      </c>
      <c r="C46" s="32" t="s">
        <v>214</v>
      </c>
      <c r="D46" s="32" t="s">
        <v>215</v>
      </c>
      <c r="E46" s="32" t="s">
        <v>216</v>
      </c>
      <c r="F46" s="32" t="s">
        <v>217</v>
      </c>
      <c r="G46" s="39">
        <v>48915</v>
      </c>
      <c r="H46" s="39" t="s">
        <v>132</v>
      </c>
      <c r="I46" s="32">
        <v>20275</v>
      </c>
      <c r="J46" s="32" t="s">
        <v>73</v>
      </c>
      <c r="K46" s="32" t="s">
        <v>126</v>
      </c>
      <c r="L46" s="32" t="s">
        <v>74</v>
      </c>
    </row>
    <row r="47" s="4" customFormat="true" ht="52" customHeight="true" spans="1:12">
      <c r="A47" s="39">
        <v>27</v>
      </c>
      <c r="B47" s="39" t="s">
        <v>218</v>
      </c>
      <c r="C47" s="39" t="s">
        <v>219</v>
      </c>
      <c r="D47" s="39" t="s">
        <v>220</v>
      </c>
      <c r="E47" s="39" t="s">
        <v>221</v>
      </c>
      <c r="F47" s="39" t="s">
        <v>222</v>
      </c>
      <c r="G47" s="58">
        <v>248160.63</v>
      </c>
      <c r="H47" s="58" t="s">
        <v>223</v>
      </c>
      <c r="I47" s="39">
        <v>20000</v>
      </c>
      <c r="J47" s="39" t="s">
        <v>224</v>
      </c>
      <c r="K47" s="39" t="s">
        <v>225</v>
      </c>
      <c r="L47" s="39"/>
    </row>
    <row r="48" s="4" customFormat="true" ht="40" customHeight="true" spans="1:12">
      <c r="A48" s="39">
        <v>28</v>
      </c>
      <c r="B48" s="39" t="s">
        <v>226</v>
      </c>
      <c r="C48" s="39" t="s">
        <v>227</v>
      </c>
      <c r="D48" s="39" t="s">
        <v>228</v>
      </c>
      <c r="E48" s="39" t="s">
        <v>229</v>
      </c>
      <c r="F48" s="59" t="s">
        <v>230</v>
      </c>
      <c r="G48" s="39">
        <v>1961</v>
      </c>
      <c r="H48" s="39" t="s">
        <v>72</v>
      </c>
      <c r="I48" s="39">
        <v>961</v>
      </c>
      <c r="J48" s="39" t="s">
        <v>73</v>
      </c>
      <c r="K48" s="39" t="s">
        <v>186</v>
      </c>
      <c r="L48" s="39" t="s">
        <v>145</v>
      </c>
    </row>
    <row r="49" s="7" customFormat="true" ht="21" customHeight="true" spans="1:12">
      <c r="A49" s="37" t="s">
        <v>231</v>
      </c>
      <c r="B49" s="41" t="s">
        <v>21</v>
      </c>
      <c r="C49" s="37">
        <v>4</v>
      </c>
      <c r="D49" s="37"/>
      <c r="E49" s="37"/>
      <c r="F49" s="37"/>
      <c r="G49" s="37">
        <f>SUM(G50:G53)</f>
        <v>222693.22</v>
      </c>
      <c r="H49" s="37"/>
      <c r="I49" s="37">
        <f>SUM(I50:I53)</f>
        <v>80598</v>
      </c>
      <c r="J49" s="37"/>
      <c r="K49" s="37"/>
      <c r="L49" s="37"/>
    </row>
    <row r="50" s="7" customFormat="true" ht="32" customHeight="true" spans="1:12">
      <c r="A50" s="32">
        <v>29</v>
      </c>
      <c r="B50" s="39" t="s">
        <v>232</v>
      </c>
      <c r="C50" s="39" t="s">
        <v>233</v>
      </c>
      <c r="D50" s="39" t="s">
        <v>234</v>
      </c>
      <c r="E50" s="39" t="s">
        <v>235</v>
      </c>
      <c r="F50" s="60" t="s">
        <v>236</v>
      </c>
      <c r="G50" s="32">
        <v>49733</v>
      </c>
      <c r="H50" s="32" t="s">
        <v>65</v>
      </c>
      <c r="I50" s="39">
        <v>24718</v>
      </c>
      <c r="J50" s="39" t="s">
        <v>73</v>
      </c>
      <c r="K50" s="39" t="s">
        <v>233</v>
      </c>
      <c r="L50" s="39"/>
    </row>
    <row r="51" s="7" customFormat="true" ht="36" customHeight="true" spans="1:12">
      <c r="A51" s="32">
        <v>30</v>
      </c>
      <c r="B51" s="39" t="s">
        <v>237</v>
      </c>
      <c r="C51" s="39" t="s">
        <v>233</v>
      </c>
      <c r="D51" s="39" t="s">
        <v>238</v>
      </c>
      <c r="E51" s="39" t="s">
        <v>235</v>
      </c>
      <c r="F51" s="39" t="s">
        <v>239</v>
      </c>
      <c r="G51" s="39">
        <v>34327</v>
      </c>
      <c r="H51" s="32" t="s">
        <v>65</v>
      </c>
      <c r="I51" s="39">
        <v>5597</v>
      </c>
      <c r="J51" s="39" t="s">
        <v>240</v>
      </c>
      <c r="K51" s="39" t="s">
        <v>233</v>
      </c>
      <c r="L51" s="39"/>
    </row>
    <row r="52" s="7" customFormat="true" ht="55" customHeight="true" spans="1:12">
      <c r="A52" s="39">
        <v>31</v>
      </c>
      <c r="B52" s="39" t="s">
        <v>241</v>
      </c>
      <c r="C52" s="39" t="s">
        <v>242</v>
      </c>
      <c r="D52" s="39" t="s">
        <v>243</v>
      </c>
      <c r="E52" s="39" t="s">
        <v>244</v>
      </c>
      <c r="F52" s="39" t="s">
        <v>245</v>
      </c>
      <c r="G52" s="39">
        <v>15804.22</v>
      </c>
      <c r="H52" s="39" t="s">
        <v>72</v>
      </c>
      <c r="I52" s="39">
        <v>3000</v>
      </c>
      <c r="J52" s="39" t="s">
        <v>246</v>
      </c>
      <c r="K52" s="39" t="s">
        <v>247</v>
      </c>
      <c r="L52" s="39"/>
    </row>
    <row r="53" s="4" customFormat="true" ht="73" customHeight="true" spans="1:12">
      <c r="A53" s="32">
        <v>32</v>
      </c>
      <c r="B53" s="39" t="s">
        <v>248</v>
      </c>
      <c r="C53" s="39" t="s">
        <v>249</v>
      </c>
      <c r="D53" s="39" t="s">
        <v>250</v>
      </c>
      <c r="E53" s="39" t="s">
        <v>251</v>
      </c>
      <c r="F53" s="39" t="s">
        <v>252</v>
      </c>
      <c r="G53" s="39">
        <v>122829</v>
      </c>
      <c r="H53" s="39" t="s">
        <v>72</v>
      </c>
      <c r="I53" s="70">
        <v>47283</v>
      </c>
      <c r="J53" s="59" t="s">
        <v>253</v>
      </c>
      <c r="K53" s="39" t="s">
        <v>254</v>
      </c>
      <c r="L53" s="39" t="s">
        <v>74</v>
      </c>
    </row>
    <row r="54" s="7" customFormat="true" ht="21" customHeight="true" spans="1:12">
      <c r="A54" s="37" t="s">
        <v>255</v>
      </c>
      <c r="B54" s="41" t="s">
        <v>22</v>
      </c>
      <c r="C54" s="37">
        <v>3</v>
      </c>
      <c r="D54" s="37"/>
      <c r="E54" s="37"/>
      <c r="F54" s="37"/>
      <c r="G54" s="37">
        <f>SUM(G55:G57)</f>
        <v>810809</v>
      </c>
      <c r="H54" s="37"/>
      <c r="I54" s="37">
        <f>SUM(I55:I57)</f>
        <v>185396</v>
      </c>
      <c r="J54" s="37"/>
      <c r="K54" s="37"/>
      <c r="L54" s="37"/>
    </row>
    <row r="55" s="4" customFormat="true" ht="30" customHeight="true" spans="1:12">
      <c r="A55" s="39">
        <v>33</v>
      </c>
      <c r="B55" s="39" t="s">
        <v>256</v>
      </c>
      <c r="C55" s="39" t="s">
        <v>257</v>
      </c>
      <c r="D55" s="39" t="s">
        <v>258</v>
      </c>
      <c r="E55" s="61" t="s">
        <v>259</v>
      </c>
      <c r="F55" s="39" t="s">
        <v>260</v>
      </c>
      <c r="G55" s="39">
        <v>360000</v>
      </c>
      <c r="H55" s="39" t="s">
        <v>261</v>
      </c>
      <c r="I55" s="39">
        <v>50000</v>
      </c>
      <c r="J55" s="39" t="s">
        <v>262</v>
      </c>
      <c r="K55" s="39" t="s">
        <v>139</v>
      </c>
      <c r="L55" s="39" t="s">
        <v>74</v>
      </c>
    </row>
    <row r="56" s="4" customFormat="true" ht="35" customHeight="true" spans="1:12">
      <c r="A56" s="51">
        <v>34</v>
      </c>
      <c r="B56" s="51" t="s">
        <v>263</v>
      </c>
      <c r="C56" s="51" t="s">
        <v>264</v>
      </c>
      <c r="D56" s="51" t="s">
        <v>265</v>
      </c>
      <c r="E56" s="61" t="s">
        <v>266</v>
      </c>
      <c r="F56" s="39" t="s">
        <v>267</v>
      </c>
      <c r="G56" s="32">
        <v>13360</v>
      </c>
      <c r="H56" s="39" t="s">
        <v>261</v>
      </c>
      <c r="I56" s="69">
        <v>8560</v>
      </c>
      <c r="J56" s="39" t="s">
        <v>73</v>
      </c>
      <c r="K56" s="39" t="s">
        <v>139</v>
      </c>
      <c r="L56" s="39" t="s">
        <v>74</v>
      </c>
    </row>
    <row r="57" s="8" customFormat="true" ht="58" customHeight="true" spans="1:12">
      <c r="A57" s="50">
        <v>35</v>
      </c>
      <c r="B57" s="32" t="s">
        <v>268</v>
      </c>
      <c r="C57" s="39" t="s">
        <v>269</v>
      </c>
      <c r="D57" s="39" t="s">
        <v>270</v>
      </c>
      <c r="E57" s="39" t="s">
        <v>271</v>
      </c>
      <c r="F57" s="39" t="s">
        <v>272</v>
      </c>
      <c r="G57" s="32">
        <v>437449</v>
      </c>
      <c r="H57" s="32" t="s">
        <v>273</v>
      </c>
      <c r="I57" s="32">
        <v>126836</v>
      </c>
      <c r="J57" s="39" t="s">
        <v>274</v>
      </c>
      <c r="K57" s="50" t="s">
        <v>139</v>
      </c>
      <c r="L57" s="32" t="s">
        <v>275</v>
      </c>
    </row>
    <row r="58" s="9" customFormat="true" ht="21" customHeight="true" spans="1:12">
      <c r="A58" s="34" t="s">
        <v>276</v>
      </c>
      <c r="B58" s="34" t="s">
        <v>277</v>
      </c>
      <c r="C58" s="34">
        <f>C59+C66+C68+C72+C86+C93+C96</f>
        <v>32</v>
      </c>
      <c r="D58" s="34"/>
      <c r="E58" s="34"/>
      <c r="F58" s="34"/>
      <c r="G58" s="34">
        <f>G59+G66+G68+G72+G86+G93+G96</f>
        <v>3059306.95</v>
      </c>
      <c r="H58" s="34"/>
      <c r="I58" s="34">
        <f>I59+I66+I68+I72+I86+I93+I96</f>
        <v>529987</v>
      </c>
      <c r="J58" s="34"/>
      <c r="K58" s="34"/>
      <c r="L58" s="34"/>
    </row>
    <row r="59" s="7" customFormat="true" ht="21" customHeight="true" spans="1:12">
      <c r="A59" s="37" t="s">
        <v>278</v>
      </c>
      <c r="B59" s="41" t="s">
        <v>15</v>
      </c>
      <c r="C59" s="37">
        <v>6</v>
      </c>
      <c r="D59" s="37"/>
      <c r="E59" s="37"/>
      <c r="F59" s="37"/>
      <c r="G59" s="37">
        <f>SUM(G60:G65)</f>
        <v>10755</v>
      </c>
      <c r="H59" s="37"/>
      <c r="I59" s="37">
        <f>SUM(I60:I65)</f>
        <v>7950</v>
      </c>
      <c r="J59" s="37"/>
      <c r="K59" s="37"/>
      <c r="L59" s="37"/>
    </row>
    <row r="60" s="3" customFormat="true" ht="25" customHeight="true" spans="1:12">
      <c r="A60" s="39">
        <v>36</v>
      </c>
      <c r="B60" s="39" t="s">
        <v>279</v>
      </c>
      <c r="C60" s="39" t="s">
        <v>61</v>
      </c>
      <c r="D60" s="39" t="s">
        <v>280</v>
      </c>
      <c r="E60" s="39" t="s">
        <v>281</v>
      </c>
      <c r="F60" s="39" t="s">
        <v>282</v>
      </c>
      <c r="G60" s="39">
        <v>5805</v>
      </c>
      <c r="H60" s="39" t="s">
        <v>65</v>
      </c>
      <c r="I60" s="39">
        <v>3000</v>
      </c>
      <c r="J60" s="32" t="s">
        <v>83</v>
      </c>
      <c r="K60" s="39" t="s">
        <v>67</v>
      </c>
      <c r="L60" s="39"/>
    </row>
    <row r="61" s="3" customFormat="true" ht="21" spans="1:12">
      <c r="A61" s="39">
        <v>37</v>
      </c>
      <c r="B61" s="39" t="s">
        <v>283</v>
      </c>
      <c r="C61" s="39" t="s">
        <v>61</v>
      </c>
      <c r="D61" s="39" t="s">
        <v>284</v>
      </c>
      <c r="E61" s="39" t="s">
        <v>285</v>
      </c>
      <c r="F61" s="39" t="s">
        <v>286</v>
      </c>
      <c r="G61" s="39">
        <v>900</v>
      </c>
      <c r="H61" s="39" t="s">
        <v>65</v>
      </c>
      <c r="I61" s="39">
        <v>900</v>
      </c>
      <c r="J61" s="32" t="s">
        <v>73</v>
      </c>
      <c r="K61" s="39" t="s">
        <v>67</v>
      </c>
      <c r="L61" s="39"/>
    </row>
    <row r="62" s="3" customFormat="true" ht="21" spans="1:12">
      <c r="A62" s="39">
        <v>38</v>
      </c>
      <c r="B62" s="39" t="s">
        <v>287</v>
      </c>
      <c r="C62" s="39" t="s">
        <v>61</v>
      </c>
      <c r="D62" s="39" t="s">
        <v>288</v>
      </c>
      <c r="E62" s="39" t="s">
        <v>285</v>
      </c>
      <c r="F62" s="39" t="s">
        <v>289</v>
      </c>
      <c r="G62" s="39">
        <v>950</v>
      </c>
      <c r="H62" s="39" t="s">
        <v>65</v>
      </c>
      <c r="I62" s="39">
        <v>950</v>
      </c>
      <c r="J62" s="32" t="s">
        <v>73</v>
      </c>
      <c r="K62" s="39" t="s">
        <v>67</v>
      </c>
      <c r="L62" s="65"/>
    </row>
    <row r="63" s="3" customFormat="true" ht="21" spans="1:12">
      <c r="A63" s="39">
        <v>39</v>
      </c>
      <c r="B63" s="39" t="s">
        <v>290</v>
      </c>
      <c r="C63" s="39" t="s">
        <v>61</v>
      </c>
      <c r="D63" s="39" t="s">
        <v>291</v>
      </c>
      <c r="E63" s="39" t="s">
        <v>285</v>
      </c>
      <c r="F63" s="39" t="s">
        <v>292</v>
      </c>
      <c r="G63" s="39">
        <v>600</v>
      </c>
      <c r="H63" s="39" t="s">
        <v>65</v>
      </c>
      <c r="I63" s="39">
        <v>600</v>
      </c>
      <c r="J63" s="32" t="s">
        <v>73</v>
      </c>
      <c r="K63" s="39" t="s">
        <v>67</v>
      </c>
      <c r="L63" s="39"/>
    </row>
    <row r="64" s="3" customFormat="true" ht="21" spans="1:12">
      <c r="A64" s="39">
        <v>40</v>
      </c>
      <c r="B64" s="39" t="s">
        <v>293</v>
      </c>
      <c r="C64" s="39" t="s">
        <v>61</v>
      </c>
      <c r="D64" s="39" t="s">
        <v>294</v>
      </c>
      <c r="E64" s="39" t="s">
        <v>285</v>
      </c>
      <c r="F64" s="39" t="s">
        <v>295</v>
      </c>
      <c r="G64" s="39">
        <v>900</v>
      </c>
      <c r="H64" s="39" t="s">
        <v>65</v>
      </c>
      <c r="I64" s="39">
        <v>900</v>
      </c>
      <c r="J64" s="32" t="s">
        <v>73</v>
      </c>
      <c r="K64" s="39" t="s">
        <v>67</v>
      </c>
      <c r="L64" s="39"/>
    </row>
    <row r="65" s="3" customFormat="true" ht="21" spans="1:12">
      <c r="A65" s="39">
        <v>41</v>
      </c>
      <c r="B65" s="39" t="s">
        <v>296</v>
      </c>
      <c r="C65" s="39" t="s">
        <v>61</v>
      </c>
      <c r="D65" s="39" t="s">
        <v>294</v>
      </c>
      <c r="E65" s="39" t="s">
        <v>285</v>
      </c>
      <c r="F65" s="39" t="s">
        <v>295</v>
      </c>
      <c r="G65" s="39">
        <v>1600</v>
      </c>
      <c r="H65" s="39" t="s">
        <v>65</v>
      </c>
      <c r="I65" s="39">
        <v>1600</v>
      </c>
      <c r="J65" s="32" t="s">
        <v>73</v>
      </c>
      <c r="K65" s="39" t="s">
        <v>67</v>
      </c>
      <c r="L65" s="39"/>
    </row>
    <row r="66" s="7" customFormat="true" ht="21" customHeight="true" spans="1:12">
      <c r="A66" s="37" t="s">
        <v>100</v>
      </c>
      <c r="B66" s="41" t="s">
        <v>16</v>
      </c>
      <c r="C66" s="37">
        <v>1</v>
      </c>
      <c r="D66" s="37"/>
      <c r="E66" s="37"/>
      <c r="F66" s="37"/>
      <c r="G66" s="37">
        <f>SUM(G67)</f>
        <v>184285.81</v>
      </c>
      <c r="H66" s="37"/>
      <c r="I66" s="37">
        <f>SUM(I67)</f>
        <v>20000</v>
      </c>
      <c r="J66" s="37"/>
      <c r="K66" s="37"/>
      <c r="L66" s="37"/>
    </row>
    <row r="67" s="3" customFormat="true" ht="39" customHeight="true" spans="1:12">
      <c r="A67" s="39">
        <v>42</v>
      </c>
      <c r="B67" s="39" t="s">
        <v>297</v>
      </c>
      <c r="C67" s="39" t="s">
        <v>298</v>
      </c>
      <c r="D67" s="39" t="s">
        <v>299</v>
      </c>
      <c r="E67" s="39" t="s">
        <v>300</v>
      </c>
      <c r="F67" s="39" t="s">
        <v>301</v>
      </c>
      <c r="G67" s="39">
        <v>184285.81</v>
      </c>
      <c r="H67" s="39" t="s">
        <v>125</v>
      </c>
      <c r="I67" s="39">
        <v>20000</v>
      </c>
      <c r="J67" s="39" t="s">
        <v>302</v>
      </c>
      <c r="K67" s="39" t="s">
        <v>107</v>
      </c>
      <c r="L67" s="85"/>
    </row>
    <row r="68" s="7" customFormat="true" ht="21" customHeight="true" spans="1:12">
      <c r="A68" s="37" t="s">
        <v>108</v>
      </c>
      <c r="B68" s="41" t="s">
        <v>17</v>
      </c>
      <c r="C68" s="37">
        <v>3</v>
      </c>
      <c r="D68" s="37"/>
      <c r="E68" s="37"/>
      <c r="F68" s="37"/>
      <c r="G68" s="37">
        <f>SUM(G69:G71)</f>
        <v>1900</v>
      </c>
      <c r="H68" s="37"/>
      <c r="I68" s="37">
        <f>SUM(I69:I71)</f>
        <v>900</v>
      </c>
      <c r="J68" s="37"/>
      <c r="K68" s="37"/>
      <c r="L68" s="37"/>
    </row>
    <row r="69" s="10" customFormat="true" ht="40" customHeight="true" spans="1:12">
      <c r="A69" s="71">
        <v>43</v>
      </c>
      <c r="B69" s="71" t="s">
        <v>303</v>
      </c>
      <c r="C69" s="71"/>
      <c r="D69" s="71" t="s">
        <v>304</v>
      </c>
      <c r="E69" s="71" t="s">
        <v>305</v>
      </c>
      <c r="F69" s="71" t="s">
        <v>306</v>
      </c>
      <c r="G69" s="71">
        <v>300</v>
      </c>
      <c r="H69" s="71" t="s">
        <v>65</v>
      </c>
      <c r="I69" s="71">
        <v>300</v>
      </c>
      <c r="J69" s="71" t="s">
        <v>73</v>
      </c>
      <c r="K69" s="71" t="s">
        <v>116</v>
      </c>
      <c r="L69" s="71"/>
    </row>
    <row r="70" s="4" customFormat="true" ht="32" customHeight="true" spans="1:12">
      <c r="A70" s="39">
        <v>44</v>
      </c>
      <c r="B70" s="39" t="s">
        <v>307</v>
      </c>
      <c r="C70" s="39" t="s">
        <v>308</v>
      </c>
      <c r="D70" s="39" t="s">
        <v>309</v>
      </c>
      <c r="E70" s="39" t="s">
        <v>310</v>
      </c>
      <c r="F70" s="59" t="s">
        <v>311</v>
      </c>
      <c r="G70" s="39">
        <v>400</v>
      </c>
      <c r="H70" s="39" t="s">
        <v>177</v>
      </c>
      <c r="I70" s="39">
        <v>300</v>
      </c>
      <c r="J70" s="39" t="s">
        <v>312</v>
      </c>
      <c r="K70" s="71" t="s">
        <v>116</v>
      </c>
      <c r="L70" s="86"/>
    </row>
    <row r="71" s="4" customFormat="true" ht="58" customHeight="true" spans="1:12">
      <c r="A71" s="39">
        <v>45</v>
      </c>
      <c r="B71" s="39" t="s">
        <v>313</v>
      </c>
      <c r="C71" s="39" t="s">
        <v>314</v>
      </c>
      <c r="D71" s="39" t="s">
        <v>315</v>
      </c>
      <c r="E71" s="39" t="s">
        <v>316</v>
      </c>
      <c r="F71" s="39" t="s">
        <v>317</v>
      </c>
      <c r="G71" s="39">
        <v>1200</v>
      </c>
      <c r="H71" s="39" t="s">
        <v>65</v>
      </c>
      <c r="I71" s="39">
        <v>300</v>
      </c>
      <c r="J71" s="39" t="s">
        <v>318</v>
      </c>
      <c r="K71" s="71" t="s">
        <v>116</v>
      </c>
      <c r="L71" s="86"/>
    </row>
    <row r="72" s="7" customFormat="true" ht="21" customHeight="true" spans="1:12">
      <c r="A72" s="37" t="s">
        <v>117</v>
      </c>
      <c r="B72" s="41" t="s">
        <v>18</v>
      </c>
      <c r="C72" s="37">
        <v>13</v>
      </c>
      <c r="D72" s="37"/>
      <c r="E72" s="37"/>
      <c r="F72" s="37"/>
      <c r="G72" s="37">
        <f>SUM(G73:G85)</f>
        <v>2467300.7</v>
      </c>
      <c r="H72" s="37"/>
      <c r="I72" s="37">
        <f>SUM(I73:I85)</f>
        <v>300724</v>
      </c>
      <c r="J72" s="37"/>
      <c r="K72" s="37"/>
      <c r="L72" s="37"/>
    </row>
    <row r="73" s="4" customFormat="true" ht="59" customHeight="true" spans="1:12">
      <c r="A73" s="32">
        <v>46</v>
      </c>
      <c r="B73" s="32" t="s">
        <v>319</v>
      </c>
      <c r="C73" s="32" t="s">
        <v>188</v>
      </c>
      <c r="D73" s="32" t="s">
        <v>320</v>
      </c>
      <c r="E73" s="32" t="s">
        <v>321</v>
      </c>
      <c r="F73" s="55" t="s">
        <v>322</v>
      </c>
      <c r="G73" s="32">
        <v>15896</v>
      </c>
      <c r="H73" s="32" t="s">
        <v>72</v>
      </c>
      <c r="I73" s="32">
        <v>15896</v>
      </c>
      <c r="J73" s="32" t="s">
        <v>73</v>
      </c>
      <c r="K73" s="32" t="s">
        <v>139</v>
      </c>
      <c r="L73" s="51" t="s">
        <v>323</v>
      </c>
    </row>
    <row r="74" s="4" customFormat="true" ht="31" customHeight="true" spans="1:12">
      <c r="A74" s="32">
        <v>47</v>
      </c>
      <c r="B74" s="72" t="s">
        <v>324</v>
      </c>
      <c r="C74" s="32" t="s">
        <v>188</v>
      </c>
      <c r="D74" s="32" t="s">
        <v>325</v>
      </c>
      <c r="E74" s="72" t="s">
        <v>285</v>
      </c>
      <c r="F74" s="55" t="s">
        <v>326</v>
      </c>
      <c r="G74" s="32">
        <v>1500</v>
      </c>
      <c r="H74" s="32" t="s">
        <v>65</v>
      </c>
      <c r="I74" s="32">
        <v>1500</v>
      </c>
      <c r="J74" s="32" t="s">
        <v>73</v>
      </c>
      <c r="K74" s="32" t="s">
        <v>139</v>
      </c>
      <c r="L74" s="51"/>
    </row>
    <row r="75" s="11" customFormat="true" ht="42" customHeight="true" spans="1:12">
      <c r="A75" s="32">
        <v>48</v>
      </c>
      <c r="B75" s="72" t="s">
        <v>327</v>
      </c>
      <c r="C75" s="50" t="s">
        <v>328</v>
      </c>
      <c r="D75" s="72" t="s">
        <v>329</v>
      </c>
      <c r="E75" s="32" t="s">
        <v>330</v>
      </c>
      <c r="F75" s="72" t="s">
        <v>331</v>
      </c>
      <c r="G75" s="32">
        <v>11000</v>
      </c>
      <c r="H75" s="32" t="s">
        <v>65</v>
      </c>
      <c r="I75" s="32">
        <v>3000</v>
      </c>
      <c r="J75" s="72" t="s">
        <v>332</v>
      </c>
      <c r="K75" s="72" t="s">
        <v>139</v>
      </c>
      <c r="L75" s="87"/>
    </row>
    <row r="76" s="4" customFormat="true" ht="48" customHeight="true" spans="1:12">
      <c r="A76" s="47">
        <v>49</v>
      </c>
      <c r="B76" s="32" t="s">
        <v>333</v>
      </c>
      <c r="C76" s="32" t="s">
        <v>334</v>
      </c>
      <c r="D76" s="32" t="s">
        <v>335</v>
      </c>
      <c r="E76" s="32" t="s">
        <v>336</v>
      </c>
      <c r="F76" s="55" t="s">
        <v>337</v>
      </c>
      <c r="G76" s="32">
        <v>129839.15</v>
      </c>
      <c r="H76" s="32" t="s">
        <v>72</v>
      </c>
      <c r="I76" s="69">
        <v>20000</v>
      </c>
      <c r="J76" s="32" t="s">
        <v>338</v>
      </c>
      <c r="K76" s="32" t="s">
        <v>139</v>
      </c>
      <c r="L76" s="51" t="s">
        <v>74</v>
      </c>
    </row>
    <row r="77" s="6" customFormat="true" ht="34" customHeight="true" spans="1:12">
      <c r="A77" s="32">
        <v>50</v>
      </c>
      <c r="B77" s="44" t="s">
        <v>339</v>
      </c>
      <c r="C77" s="45" t="s">
        <v>340</v>
      </c>
      <c r="D77" s="46" t="s">
        <v>341</v>
      </c>
      <c r="E77" s="32" t="s">
        <v>342</v>
      </c>
      <c r="F77" s="46" t="s">
        <v>343</v>
      </c>
      <c r="G77" s="50">
        <v>42528</v>
      </c>
      <c r="H77" s="50" t="s">
        <v>72</v>
      </c>
      <c r="I77" s="50">
        <v>28000</v>
      </c>
      <c r="J77" s="32" t="s">
        <v>344</v>
      </c>
      <c r="K77" s="50" t="s">
        <v>126</v>
      </c>
      <c r="L77" s="50"/>
    </row>
    <row r="78" s="12" customFormat="true" ht="36" customHeight="true" spans="1:12">
      <c r="A78" s="32">
        <v>51</v>
      </c>
      <c r="B78" s="39" t="s">
        <v>345</v>
      </c>
      <c r="C78" s="39" t="s">
        <v>346</v>
      </c>
      <c r="D78" s="39" t="s">
        <v>347</v>
      </c>
      <c r="E78" s="39" t="s">
        <v>348</v>
      </c>
      <c r="F78" s="39" t="s">
        <v>349</v>
      </c>
      <c r="G78" s="66">
        <v>89000</v>
      </c>
      <c r="H78" s="66" t="s">
        <v>132</v>
      </c>
      <c r="I78" s="32">
        <v>10000</v>
      </c>
      <c r="J78" s="39" t="s">
        <v>350</v>
      </c>
      <c r="K78" s="51" t="s">
        <v>126</v>
      </c>
      <c r="L78" s="39"/>
    </row>
    <row r="79" s="12" customFormat="true" ht="45" customHeight="true" spans="1:12">
      <c r="A79" s="32">
        <v>52</v>
      </c>
      <c r="B79" s="32" t="s">
        <v>351</v>
      </c>
      <c r="C79" s="32" t="s">
        <v>352</v>
      </c>
      <c r="D79" s="32" t="s">
        <v>353</v>
      </c>
      <c r="E79" s="32" t="s">
        <v>354</v>
      </c>
      <c r="F79" s="32" t="s">
        <v>355</v>
      </c>
      <c r="G79" s="66">
        <v>245000</v>
      </c>
      <c r="H79" s="66" t="s">
        <v>72</v>
      </c>
      <c r="I79" s="32">
        <v>39000</v>
      </c>
      <c r="J79" s="32" t="s">
        <v>356</v>
      </c>
      <c r="K79" s="32" t="s">
        <v>126</v>
      </c>
      <c r="L79" s="32"/>
    </row>
    <row r="80" s="12" customFormat="true" ht="31.5" spans="1:12">
      <c r="A80" s="47">
        <v>53</v>
      </c>
      <c r="B80" s="32" t="s">
        <v>357</v>
      </c>
      <c r="C80" s="32" t="s">
        <v>358</v>
      </c>
      <c r="D80" s="32" t="s">
        <v>359</v>
      </c>
      <c r="E80" s="32" t="s">
        <v>360</v>
      </c>
      <c r="F80" s="32" t="s">
        <v>361</v>
      </c>
      <c r="G80" s="66">
        <v>1842800</v>
      </c>
      <c r="H80" s="66" t="s">
        <v>362</v>
      </c>
      <c r="I80" s="32">
        <v>137102</v>
      </c>
      <c r="J80" s="32" t="s">
        <v>356</v>
      </c>
      <c r="K80" s="32" t="s">
        <v>126</v>
      </c>
      <c r="L80" s="51" t="s">
        <v>74</v>
      </c>
    </row>
    <row r="81" s="4" customFormat="true" ht="38" customHeight="true" spans="1:12">
      <c r="A81" s="32">
        <v>54</v>
      </c>
      <c r="B81" s="39" t="s">
        <v>363</v>
      </c>
      <c r="C81" s="39" t="s">
        <v>364</v>
      </c>
      <c r="D81" s="39" t="s">
        <v>365</v>
      </c>
      <c r="E81" s="39" t="s">
        <v>366</v>
      </c>
      <c r="F81" s="59" t="s">
        <v>367</v>
      </c>
      <c r="G81" s="39">
        <v>4055</v>
      </c>
      <c r="H81" s="39" t="s">
        <v>114</v>
      </c>
      <c r="I81" s="39">
        <v>1959</v>
      </c>
      <c r="J81" s="39" t="s">
        <v>368</v>
      </c>
      <c r="K81" s="39" t="s">
        <v>186</v>
      </c>
      <c r="L81" s="69"/>
    </row>
    <row r="82" s="4" customFormat="true" ht="38" customHeight="true" spans="1:12">
      <c r="A82" s="32">
        <v>55</v>
      </c>
      <c r="B82" s="32" t="s">
        <v>369</v>
      </c>
      <c r="C82" s="32" t="s">
        <v>364</v>
      </c>
      <c r="D82" s="32" t="s">
        <v>370</v>
      </c>
      <c r="E82" s="32" t="s">
        <v>371</v>
      </c>
      <c r="F82" s="32" t="s">
        <v>372</v>
      </c>
      <c r="G82" s="32">
        <v>12764.55</v>
      </c>
      <c r="H82" s="32" t="s">
        <v>114</v>
      </c>
      <c r="I82" s="32">
        <v>6129</v>
      </c>
      <c r="J82" s="32" t="s">
        <v>356</v>
      </c>
      <c r="K82" s="32" t="s">
        <v>186</v>
      </c>
      <c r="L82" s="32"/>
    </row>
    <row r="83" s="4" customFormat="true" ht="30" customHeight="true" spans="1:12">
      <c r="A83" s="32">
        <v>56</v>
      </c>
      <c r="B83" s="39" t="s">
        <v>373</v>
      </c>
      <c r="C83" s="39" t="s">
        <v>374</v>
      </c>
      <c r="D83" s="39" t="s">
        <v>375</v>
      </c>
      <c r="E83" s="39" t="s">
        <v>321</v>
      </c>
      <c r="F83" s="59" t="s">
        <v>376</v>
      </c>
      <c r="G83" s="32">
        <v>5638</v>
      </c>
      <c r="H83" s="32" t="s">
        <v>114</v>
      </c>
      <c r="I83" s="32">
        <v>5638</v>
      </c>
      <c r="J83" s="39" t="s">
        <v>73</v>
      </c>
      <c r="K83" s="39" t="s">
        <v>186</v>
      </c>
      <c r="L83" s="39"/>
    </row>
    <row r="84" s="4" customFormat="true" ht="28" customHeight="true" spans="1:12">
      <c r="A84" s="32">
        <v>57</v>
      </c>
      <c r="B84" s="32" t="s">
        <v>377</v>
      </c>
      <c r="C84" s="32" t="s">
        <v>378</v>
      </c>
      <c r="D84" s="32" t="s">
        <v>379</v>
      </c>
      <c r="E84" s="32" t="s">
        <v>310</v>
      </c>
      <c r="F84" s="32" t="s">
        <v>380</v>
      </c>
      <c r="G84" s="32">
        <v>66780</v>
      </c>
      <c r="H84" s="32" t="s">
        <v>114</v>
      </c>
      <c r="I84" s="32">
        <v>32000</v>
      </c>
      <c r="J84" s="32" t="s">
        <v>381</v>
      </c>
      <c r="K84" s="32" t="s">
        <v>378</v>
      </c>
      <c r="L84" s="32"/>
    </row>
    <row r="85" s="4" customFormat="true" ht="28" customHeight="true" spans="1:12">
      <c r="A85" s="32">
        <v>58</v>
      </c>
      <c r="B85" s="39" t="s">
        <v>382</v>
      </c>
      <c r="C85" s="39" t="s">
        <v>383</v>
      </c>
      <c r="D85" s="39" t="s">
        <v>384</v>
      </c>
      <c r="E85" s="39" t="s">
        <v>305</v>
      </c>
      <c r="F85" s="39" t="s">
        <v>385</v>
      </c>
      <c r="G85" s="39">
        <v>500</v>
      </c>
      <c r="H85" s="39" t="s">
        <v>72</v>
      </c>
      <c r="I85" s="39">
        <v>500</v>
      </c>
      <c r="J85" s="39" t="s">
        <v>73</v>
      </c>
      <c r="K85" s="39" t="s">
        <v>211</v>
      </c>
      <c r="L85" s="69"/>
    </row>
    <row r="86" s="5" customFormat="true" ht="21" customHeight="true" spans="1:12">
      <c r="A86" s="37" t="s">
        <v>205</v>
      </c>
      <c r="B86" s="41" t="s">
        <v>20</v>
      </c>
      <c r="C86" s="37">
        <v>6</v>
      </c>
      <c r="D86" s="37"/>
      <c r="E86" s="37"/>
      <c r="F86" s="37"/>
      <c r="G86" s="37">
        <f>SUM(G87:G92)</f>
        <v>378315.44</v>
      </c>
      <c r="H86" s="37"/>
      <c r="I86" s="37">
        <f>SUM(I87:I92)</f>
        <v>186963</v>
      </c>
      <c r="J86" s="37"/>
      <c r="K86" s="37"/>
      <c r="L86" s="37"/>
    </row>
    <row r="87" s="4" customFormat="true" ht="51" customHeight="true" spans="1:12">
      <c r="A87" s="39">
        <v>59</v>
      </c>
      <c r="B87" s="39" t="s">
        <v>386</v>
      </c>
      <c r="C87" s="39" t="s">
        <v>387</v>
      </c>
      <c r="D87" s="39" t="s">
        <v>388</v>
      </c>
      <c r="E87" s="39" t="s">
        <v>310</v>
      </c>
      <c r="F87" s="59" t="s">
        <v>389</v>
      </c>
      <c r="G87" s="32">
        <v>55007.91</v>
      </c>
      <c r="H87" s="32" t="s">
        <v>125</v>
      </c>
      <c r="I87" s="32">
        <v>26200</v>
      </c>
      <c r="J87" s="39" t="s">
        <v>356</v>
      </c>
      <c r="K87" s="39" t="s">
        <v>186</v>
      </c>
      <c r="L87" s="69"/>
    </row>
    <row r="88" s="4" customFormat="true" ht="28" customHeight="true" spans="1:12">
      <c r="A88" s="32">
        <v>60</v>
      </c>
      <c r="B88" s="39" t="s">
        <v>390</v>
      </c>
      <c r="C88" s="39" t="s">
        <v>374</v>
      </c>
      <c r="D88" s="39" t="s">
        <v>391</v>
      </c>
      <c r="E88" s="39" t="s">
        <v>305</v>
      </c>
      <c r="F88" s="59" t="s">
        <v>392</v>
      </c>
      <c r="G88" s="39">
        <v>3000</v>
      </c>
      <c r="H88" s="39" t="s">
        <v>114</v>
      </c>
      <c r="I88" s="39">
        <v>3000</v>
      </c>
      <c r="J88" s="39" t="s">
        <v>73</v>
      </c>
      <c r="K88" s="39" t="s">
        <v>186</v>
      </c>
      <c r="L88" s="39"/>
    </row>
    <row r="89" s="13" customFormat="true" ht="44" customHeight="true" spans="1:12">
      <c r="A89" s="39">
        <v>61</v>
      </c>
      <c r="B89" s="32" t="s">
        <v>393</v>
      </c>
      <c r="C89" s="32" t="s">
        <v>394</v>
      </c>
      <c r="D89" s="32" t="s">
        <v>395</v>
      </c>
      <c r="E89" s="32" t="s">
        <v>396</v>
      </c>
      <c r="F89" s="32" t="s">
        <v>397</v>
      </c>
      <c r="G89" s="32">
        <v>6383</v>
      </c>
      <c r="H89" s="32" t="s">
        <v>261</v>
      </c>
      <c r="I89" s="32">
        <v>6383</v>
      </c>
      <c r="J89" s="32" t="s">
        <v>73</v>
      </c>
      <c r="K89" s="32" t="s">
        <v>398</v>
      </c>
      <c r="L89" s="32"/>
    </row>
    <row r="90" s="13" customFormat="true" ht="51" customHeight="true" spans="1:12">
      <c r="A90" s="32">
        <v>62</v>
      </c>
      <c r="B90" s="39" t="s">
        <v>399</v>
      </c>
      <c r="C90" s="39" t="s">
        <v>400</v>
      </c>
      <c r="D90" s="39" t="s">
        <v>401</v>
      </c>
      <c r="E90" s="39" t="s">
        <v>402</v>
      </c>
      <c r="F90" s="39" t="s">
        <v>403</v>
      </c>
      <c r="G90" s="32">
        <v>19481</v>
      </c>
      <c r="H90" s="32" t="s">
        <v>261</v>
      </c>
      <c r="I90" s="39">
        <v>8380</v>
      </c>
      <c r="J90" s="32" t="s">
        <v>404</v>
      </c>
      <c r="K90" s="39" t="s">
        <v>398</v>
      </c>
      <c r="L90" s="39"/>
    </row>
    <row r="91" s="13" customFormat="true" ht="107" customHeight="true" spans="1:12">
      <c r="A91" s="39">
        <v>63</v>
      </c>
      <c r="B91" s="39" t="s">
        <v>405</v>
      </c>
      <c r="C91" s="39" t="s">
        <v>406</v>
      </c>
      <c r="D91" s="39" t="s">
        <v>407</v>
      </c>
      <c r="E91" s="39" t="s">
        <v>408</v>
      </c>
      <c r="F91" s="39" t="s">
        <v>409</v>
      </c>
      <c r="G91" s="39">
        <v>72443.53</v>
      </c>
      <c r="H91" s="32" t="s">
        <v>261</v>
      </c>
      <c r="I91" s="39">
        <v>26000</v>
      </c>
      <c r="J91" s="39" t="s">
        <v>410</v>
      </c>
      <c r="K91" s="39" t="s">
        <v>406</v>
      </c>
      <c r="L91" s="39"/>
    </row>
    <row r="92" s="5" customFormat="true" ht="87" customHeight="true" spans="1:12">
      <c r="A92" s="32">
        <v>64</v>
      </c>
      <c r="B92" s="39" t="s">
        <v>411</v>
      </c>
      <c r="C92" s="39" t="s">
        <v>412</v>
      </c>
      <c r="D92" s="39" t="s">
        <v>413</v>
      </c>
      <c r="E92" s="39" t="s">
        <v>414</v>
      </c>
      <c r="F92" s="39" t="s">
        <v>415</v>
      </c>
      <c r="G92" s="39">
        <v>222000</v>
      </c>
      <c r="H92" s="39" t="s">
        <v>416</v>
      </c>
      <c r="I92" s="39">
        <v>117000</v>
      </c>
      <c r="J92" s="39" t="s">
        <v>417</v>
      </c>
      <c r="K92" s="39" t="s">
        <v>418</v>
      </c>
      <c r="L92" s="39"/>
    </row>
    <row r="93" s="7" customFormat="true" ht="21" customHeight="true" spans="1:12">
      <c r="A93" s="37" t="s">
        <v>212</v>
      </c>
      <c r="B93" s="41" t="s">
        <v>21</v>
      </c>
      <c r="C93" s="37">
        <v>2</v>
      </c>
      <c r="D93" s="37"/>
      <c r="E93" s="37"/>
      <c r="F93" s="37"/>
      <c r="G93" s="37">
        <f>SUM(G94:G95)</f>
        <v>14800</v>
      </c>
      <c r="H93" s="37"/>
      <c r="I93" s="37">
        <f>SUM(I94:I95)</f>
        <v>11500</v>
      </c>
      <c r="J93" s="37"/>
      <c r="K93" s="37"/>
      <c r="L93" s="37"/>
    </row>
    <row r="94" s="12" customFormat="true" ht="27" customHeight="true" spans="1:12">
      <c r="A94" s="32">
        <v>65</v>
      </c>
      <c r="B94" s="32" t="s">
        <v>419</v>
      </c>
      <c r="C94" s="32" t="s">
        <v>420</v>
      </c>
      <c r="D94" s="32" t="s">
        <v>421</v>
      </c>
      <c r="E94" s="32" t="s">
        <v>316</v>
      </c>
      <c r="F94" s="32" t="s">
        <v>422</v>
      </c>
      <c r="G94" s="32">
        <v>4800</v>
      </c>
      <c r="H94" s="32" t="s">
        <v>65</v>
      </c>
      <c r="I94" s="32">
        <v>1500</v>
      </c>
      <c r="J94" s="32" t="s">
        <v>423</v>
      </c>
      <c r="K94" s="39" t="s">
        <v>247</v>
      </c>
      <c r="L94" s="32"/>
    </row>
    <row r="95" s="4" customFormat="true" ht="27" customHeight="true" spans="1:12">
      <c r="A95" s="39">
        <v>66</v>
      </c>
      <c r="B95" s="39" t="s">
        <v>424</v>
      </c>
      <c r="C95" s="39" t="s">
        <v>425</v>
      </c>
      <c r="D95" s="39" t="s">
        <v>426</v>
      </c>
      <c r="E95" s="39" t="s">
        <v>285</v>
      </c>
      <c r="F95" s="39" t="s">
        <v>427</v>
      </c>
      <c r="G95" s="32">
        <v>10000</v>
      </c>
      <c r="H95" s="32" t="s">
        <v>428</v>
      </c>
      <c r="I95" s="32">
        <v>10000</v>
      </c>
      <c r="J95" s="39" t="s">
        <v>73</v>
      </c>
      <c r="K95" s="39" t="s">
        <v>429</v>
      </c>
      <c r="L95" s="39"/>
    </row>
    <row r="96" s="7" customFormat="true" ht="21" customHeight="true" spans="1:12">
      <c r="A96" s="37" t="s">
        <v>231</v>
      </c>
      <c r="B96" s="41" t="s">
        <v>22</v>
      </c>
      <c r="C96" s="37">
        <v>1</v>
      </c>
      <c r="D96" s="37"/>
      <c r="E96" s="37"/>
      <c r="F96" s="37"/>
      <c r="G96" s="37">
        <f>SUM(G97)</f>
        <v>1950</v>
      </c>
      <c r="H96" s="37"/>
      <c r="I96" s="37">
        <f>SUM(I97)</f>
        <v>1950</v>
      </c>
      <c r="J96" s="37"/>
      <c r="K96" s="37"/>
      <c r="L96" s="37"/>
    </row>
    <row r="97" s="4" customFormat="true" ht="30" customHeight="true" spans="1:12">
      <c r="A97" s="39">
        <f>A95+1</f>
        <v>67</v>
      </c>
      <c r="B97" s="39" t="s">
        <v>430</v>
      </c>
      <c r="C97" s="39" t="s">
        <v>431</v>
      </c>
      <c r="D97" s="39" t="s">
        <v>432</v>
      </c>
      <c r="E97" s="39" t="s">
        <v>433</v>
      </c>
      <c r="F97" s="39" t="s">
        <v>434</v>
      </c>
      <c r="G97" s="32">
        <v>1950</v>
      </c>
      <c r="H97" s="39" t="s">
        <v>65</v>
      </c>
      <c r="I97" s="32">
        <v>1950</v>
      </c>
      <c r="J97" s="39" t="s">
        <v>73</v>
      </c>
      <c r="K97" s="39" t="s">
        <v>139</v>
      </c>
      <c r="L97" s="39"/>
    </row>
    <row r="98" s="2" customFormat="true" ht="18" customHeight="true" spans="1:12">
      <c r="A98" s="34" t="s">
        <v>435</v>
      </c>
      <c r="B98" s="34" t="s">
        <v>436</v>
      </c>
      <c r="C98" s="34">
        <f>+C99+C110+C113+C116</f>
        <v>16</v>
      </c>
      <c r="D98" s="34"/>
      <c r="E98" s="34"/>
      <c r="F98" s="34"/>
      <c r="G98" s="34">
        <f>+G99+G110+G113+G116</f>
        <v>1652201.92</v>
      </c>
      <c r="H98" s="34"/>
      <c r="I98" s="34">
        <f>+I99+I110+I113+I116</f>
        <v>202320</v>
      </c>
      <c r="J98" s="34"/>
      <c r="K98" s="34"/>
      <c r="L98" s="34"/>
    </row>
    <row r="99" s="1" customFormat="true" ht="21" customHeight="true" spans="1:12">
      <c r="A99" s="36" t="s">
        <v>100</v>
      </c>
      <c r="B99" s="41" t="s">
        <v>18</v>
      </c>
      <c r="C99" s="37">
        <v>10</v>
      </c>
      <c r="D99" s="37"/>
      <c r="E99" s="37"/>
      <c r="F99" s="37"/>
      <c r="G99" s="37">
        <f>SUM(G100:G109)</f>
        <v>918808</v>
      </c>
      <c r="H99" s="37"/>
      <c r="I99" s="37">
        <f>SUM(I100:I109)</f>
        <v>142053</v>
      </c>
      <c r="J99" s="37"/>
      <c r="K99" s="37"/>
      <c r="L99" s="37"/>
    </row>
    <row r="100" s="1" customFormat="true" ht="46" customHeight="true" spans="1:12">
      <c r="A100" s="38">
        <f>A97+1</f>
        <v>68</v>
      </c>
      <c r="B100" s="32" t="s">
        <v>437</v>
      </c>
      <c r="C100" s="39" t="s">
        <v>188</v>
      </c>
      <c r="D100" s="39" t="s">
        <v>438</v>
      </c>
      <c r="E100" s="32" t="s">
        <v>439</v>
      </c>
      <c r="F100" s="32" t="s">
        <v>440</v>
      </c>
      <c r="G100" s="32">
        <v>29138</v>
      </c>
      <c r="H100" s="32" t="s">
        <v>65</v>
      </c>
      <c r="I100" s="32">
        <v>5000</v>
      </c>
      <c r="J100" s="39" t="s">
        <v>441</v>
      </c>
      <c r="K100" s="39" t="s">
        <v>126</v>
      </c>
      <c r="L100" s="39"/>
    </row>
    <row r="101" s="4" customFormat="true" ht="36" customHeight="true" spans="1:12">
      <c r="A101" s="47">
        <f>A100+1</f>
        <v>69</v>
      </c>
      <c r="B101" s="32" t="s">
        <v>442</v>
      </c>
      <c r="C101" s="32" t="s">
        <v>443</v>
      </c>
      <c r="D101" s="32" t="s">
        <v>444</v>
      </c>
      <c r="E101" s="32" t="s">
        <v>445</v>
      </c>
      <c r="F101" s="55" t="s">
        <v>446</v>
      </c>
      <c r="G101" s="32">
        <v>4500</v>
      </c>
      <c r="H101" s="32" t="s">
        <v>65</v>
      </c>
      <c r="I101" s="32">
        <v>2600</v>
      </c>
      <c r="J101" s="32" t="s">
        <v>73</v>
      </c>
      <c r="K101" s="32" t="s">
        <v>139</v>
      </c>
      <c r="L101" s="32"/>
    </row>
    <row r="102" s="6" customFormat="true" ht="47" customHeight="true" spans="1:12">
      <c r="A102" s="47">
        <f>A101+1</f>
        <v>70</v>
      </c>
      <c r="B102" s="44" t="s">
        <v>447</v>
      </c>
      <c r="C102" s="45" t="s">
        <v>448</v>
      </c>
      <c r="D102" s="46" t="s">
        <v>341</v>
      </c>
      <c r="E102" s="50" t="s">
        <v>229</v>
      </c>
      <c r="F102" s="46" t="s">
        <v>449</v>
      </c>
      <c r="G102" s="50">
        <v>2617</v>
      </c>
      <c r="H102" s="47" t="s">
        <v>65</v>
      </c>
      <c r="I102" s="50">
        <v>200</v>
      </c>
      <c r="J102" s="32" t="s">
        <v>73</v>
      </c>
      <c r="K102" s="50" t="s">
        <v>126</v>
      </c>
      <c r="L102" s="50"/>
    </row>
    <row r="103" s="6" customFormat="true" ht="40" customHeight="true" spans="1:12">
      <c r="A103" s="47">
        <f>A102+1</f>
        <v>71</v>
      </c>
      <c r="B103" s="44" t="s">
        <v>450</v>
      </c>
      <c r="C103" s="45" t="s">
        <v>451</v>
      </c>
      <c r="D103" s="46" t="s">
        <v>341</v>
      </c>
      <c r="E103" s="50" t="s">
        <v>452</v>
      </c>
      <c r="F103" s="46" t="s">
        <v>453</v>
      </c>
      <c r="G103" s="50">
        <v>3733</v>
      </c>
      <c r="H103" s="47" t="s">
        <v>65</v>
      </c>
      <c r="I103" s="50">
        <v>3433</v>
      </c>
      <c r="J103" s="32" t="s">
        <v>73</v>
      </c>
      <c r="K103" s="50" t="s">
        <v>126</v>
      </c>
      <c r="L103" s="50"/>
    </row>
    <row r="104" s="14" customFormat="true" ht="25" customHeight="true" spans="1:12">
      <c r="A104" s="47">
        <f>A103+1</f>
        <v>72</v>
      </c>
      <c r="B104" s="32" t="s">
        <v>454</v>
      </c>
      <c r="C104" s="50"/>
      <c r="D104" s="50" t="s">
        <v>341</v>
      </c>
      <c r="E104" s="80" t="s">
        <v>455</v>
      </c>
      <c r="F104" s="50" t="s">
        <v>456</v>
      </c>
      <c r="G104" s="81">
        <v>800000</v>
      </c>
      <c r="H104" s="81" t="s">
        <v>72</v>
      </c>
      <c r="I104" s="80">
        <v>100000</v>
      </c>
      <c r="J104" s="50" t="s">
        <v>356</v>
      </c>
      <c r="K104" s="50" t="s">
        <v>126</v>
      </c>
      <c r="L104" s="80"/>
    </row>
    <row r="105" s="4" customFormat="true" ht="26" customHeight="true" spans="1:12">
      <c r="A105" s="47">
        <v>73</v>
      </c>
      <c r="B105" s="39" t="s">
        <v>457</v>
      </c>
      <c r="C105" s="39" t="s">
        <v>458</v>
      </c>
      <c r="D105" s="39" t="s">
        <v>459</v>
      </c>
      <c r="E105" s="39" t="s">
        <v>460</v>
      </c>
      <c r="F105" s="32" t="s">
        <v>461</v>
      </c>
      <c r="G105" s="39">
        <v>62000</v>
      </c>
      <c r="H105" s="39" t="s">
        <v>65</v>
      </c>
      <c r="I105" s="39">
        <v>14000</v>
      </c>
      <c r="J105" s="39" t="s">
        <v>73</v>
      </c>
      <c r="K105" s="32" t="s">
        <v>139</v>
      </c>
      <c r="L105" s="39"/>
    </row>
    <row r="106" s="15" customFormat="true" ht="67" customHeight="true" spans="1:12">
      <c r="A106" s="32">
        <f>A105+1</f>
        <v>74</v>
      </c>
      <c r="B106" s="72" t="s">
        <v>462</v>
      </c>
      <c r="C106" s="72" t="s">
        <v>188</v>
      </c>
      <c r="D106" s="72" t="s">
        <v>463</v>
      </c>
      <c r="E106" s="32" t="s">
        <v>464</v>
      </c>
      <c r="F106" s="72" t="s">
        <v>465</v>
      </c>
      <c r="G106" s="32">
        <v>15658</v>
      </c>
      <c r="H106" s="32" t="s">
        <v>65</v>
      </c>
      <c r="I106" s="32">
        <v>15658</v>
      </c>
      <c r="J106" s="39" t="s">
        <v>73</v>
      </c>
      <c r="K106" s="32" t="s">
        <v>139</v>
      </c>
      <c r="L106" s="88"/>
    </row>
    <row r="107" s="15" customFormat="true" ht="32" customHeight="true" spans="1:12">
      <c r="A107" s="32">
        <f>A106+1</f>
        <v>75</v>
      </c>
      <c r="B107" s="72" t="s">
        <v>466</v>
      </c>
      <c r="C107" s="72" t="s">
        <v>467</v>
      </c>
      <c r="D107" s="72" t="s">
        <v>463</v>
      </c>
      <c r="E107" s="32" t="s">
        <v>285</v>
      </c>
      <c r="F107" s="72" t="s">
        <v>468</v>
      </c>
      <c r="G107" s="82">
        <v>560</v>
      </c>
      <c r="H107" s="32" t="s">
        <v>65</v>
      </c>
      <c r="I107" s="82">
        <v>560</v>
      </c>
      <c r="J107" s="39" t="s">
        <v>73</v>
      </c>
      <c r="K107" s="32" t="s">
        <v>139</v>
      </c>
      <c r="L107" s="88"/>
    </row>
    <row r="108" s="15" customFormat="true" ht="32" customHeight="true" spans="1:12">
      <c r="A108" s="32">
        <f>A107+1</f>
        <v>76</v>
      </c>
      <c r="B108" s="72" t="s">
        <v>469</v>
      </c>
      <c r="C108" s="72" t="s">
        <v>470</v>
      </c>
      <c r="D108" s="72" t="s">
        <v>463</v>
      </c>
      <c r="E108" s="32" t="s">
        <v>285</v>
      </c>
      <c r="F108" s="72" t="s">
        <v>471</v>
      </c>
      <c r="G108" s="82">
        <v>300</v>
      </c>
      <c r="H108" s="32" t="s">
        <v>65</v>
      </c>
      <c r="I108" s="82">
        <v>300</v>
      </c>
      <c r="J108" s="39" t="s">
        <v>73</v>
      </c>
      <c r="K108" s="32" t="s">
        <v>139</v>
      </c>
      <c r="L108" s="88"/>
    </row>
    <row r="109" s="15" customFormat="true" ht="68" customHeight="true" spans="1:12">
      <c r="A109" s="32">
        <f>A108+1</f>
        <v>77</v>
      </c>
      <c r="B109" s="72" t="s">
        <v>472</v>
      </c>
      <c r="C109" s="72" t="s">
        <v>473</v>
      </c>
      <c r="D109" s="72" t="s">
        <v>474</v>
      </c>
      <c r="E109" s="32" t="s">
        <v>285</v>
      </c>
      <c r="F109" s="72" t="s">
        <v>475</v>
      </c>
      <c r="G109" s="32">
        <v>302</v>
      </c>
      <c r="H109" s="32" t="s">
        <v>65</v>
      </c>
      <c r="I109" s="32">
        <v>302</v>
      </c>
      <c r="J109" s="39" t="s">
        <v>73</v>
      </c>
      <c r="K109" s="32" t="s">
        <v>139</v>
      </c>
      <c r="L109" s="88"/>
    </row>
    <row r="110" s="7" customFormat="true" ht="21" customHeight="true" spans="1:12">
      <c r="A110" s="37" t="s">
        <v>108</v>
      </c>
      <c r="B110" s="41" t="s">
        <v>19</v>
      </c>
      <c r="C110" s="37">
        <v>2</v>
      </c>
      <c r="D110" s="37"/>
      <c r="E110" s="37"/>
      <c r="F110" s="37"/>
      <c r="G110" s="37">
        <f>SUM(G111:G112)</f>
        <v>9669</v>
      </c>
      <c r="H110" s="37"/>
      <c r="I110" s="37">
        <f>SUM(I111:I112)</f>
        <v>6400</v>
      </c>
      <c r="J110" s="37"/>
      <c r="K110" s="37"/>
      <c r="L110" s="37"/>
    </row>
    <row r="111" s="5" customFormat="true" ht="31.5" spans="1:12">
      <c r="A111" s="39">
        <f>A109+1</f>
        <v>78</v>
      </c>
      <c r="B111" s="39" t="s">
        <v>476</v>
      </c>
      <c r="C111" s="39" t="s">
        <v>207</v>
      </c>
      <c r="D111" s="39" t="s">
        <v>477</v>
      </c>
      <c r="E111" s="39" t="s">
        <v>478</v>
      </c>
      <c r="F111" s="39" t="s">
        <v>479</v>
      </c>
      <c r="G111" s="39">
        <v>500</v>
      </c>
      <c r="H111" s="39" t="s">
        <v>65</v>
      </c>
      <c r="I111" s="39">
        <v>300</v>
      </c>
      <c r="J111" s="69" t="s">
        <v>83</v>
      </c>
      <c r="K111" s="39" t="s">
        <v>211</v>
      </c>
      <c r="L111" s="51"/>
    </row>
    <row r="112" s="5" customFormat="true" ht="42" customHeight="true" spans="1:12">
      <c r="A112" s="39">
        <f>A111+1</f>
        <v>79</v>
      </c>
      <c r="B112" s="32" t="s">
        <v>480</v>
      </c>
      <c r="C112" s="39" t="s">
        <v>207</v>
      </c>
      <c r="D112" s="39" t="s">
        <v>481</v>
      </c>
      <c r="E112" s="39" t="s">
        <v>482</v>
      </c>
      <c r="F112" s="39" t="s">
        <v>483</v>
      </c>
      <c r="G112" s="39">
        <v>9169</v>
      </c>
      <c r="H112" s="39" t="s">
        <v>65</v>
      </c>
      <c r="I112" s="39">
        <v>6100</v>
      </c>
      <c r="J112" s="69" t="s">
        <v>83</v>
      </c>
      <c r="K112" s="39" t="s">
        <v>211</v>
      </c>
      <c r="L112" s="51"/>
    </row>
    <row r="113" s="5" customFormat="true" ht="21" customHeight="true" spans="1:12">
      <c r="A113" s="37" t="s">
        <v>117</v>
      </c>
      <c r="B113" s="41" t="s">
        <v>20</v>
      </c>
      <c r="C113" s="37">
        <v>2</v>
      </c>
      <c r="D113" s="37"/>
      <c r="E113" s="37"/>
      <c r="F113" s="37"/>
      <c r="G113" s="37">
        <f>SUM(G114:G115)</f>
        <v>23286.92</v>
      </c>
      <c r="H113" s="37"/>
      <c r="I113" s="37">
        <f>SUM(I114:I115)</f>
        <v>9947</v>
      </c>
      <c r="J113" s="37"/>
      <c r="K113" s="37"/>
      <c r="L113" s="37"/>
    </row>
    <row r="114" s="4" customFormat="true" ht="49" customHeight="true" spans="1:12">
      <c r="A114" s="32">
        <f>A112+1</f>
        <v>80</v>
      </c>
      <c r="B114" s="32" t="s">
        <v>484</v>
      </c>
      <c r="C114" s="32" t="s">
        <v>485</v>
      </c>
      <c r="D114" s="32" t="s">
        <v>486</v>
      </c>
      <c r="E114" s="32" t="s">
        <v>487</v>
      </c>
      <c r="F114" s="32" t="s">
        <v>488</v>
      </c>
      <c r="G114" s="32">
        <v>18947</v>
      </c>
      <c r="H114" s="32" t="s">
        <v>65</v>
      </c>
      <c r="I114" s="32">
        <v>8947</v>
      </c>
      <c r="J114" s="32" t="s">
        <v>489</v>
      </c>
      <c r="K114" s="32" t="s">
        <v>126</v>
      </c>
      <c r="L114" s="51" t="s">
        <v>74</v>
      </c>
    </row>
    <row r="115" s="5" customFormat="true" ht="38" customHeight="true" spans="1:12">
      <c r="A115" s="39">
        <f>A114+1</f>
        <v>81</v>
      </c>
      <c r="B115" s="39" t="s">
        <v>490</v>
      </c>
      <c r="C115" s="39" t="s">
        <v>491</v>
      </c>
      <c r="D115" s="39" t="s">
        <v>492</v>
      </c>
      <c r="E115" s="39" t="s">
        <v>493</v>
      </c>
      <c r="F115" s="39" t="s">
        <v>494</v>
      </c>
      <c r="G115" s="39">
        <v>4339.92</v>
      </c>
      <c r="H115" s="39" t="s">
        <v>65</v>
      </c>
      <c r="I115" s="39">
        <v>1000</v>
      </c>
      <c r="J115" s="39" t="s">
        <v>495</v>
      </c>
      <c r="K115" s="39" t="s">
        <v>406</v>
      </c>
      <c r="L115" s="39"/>
    </row>
    <row r="116" s="7" customFormat="true" ht="21" customHeight="true" spans="1:12">
      <c r="A116" s="37" t="s">
        <v>205</v>
      </c>
      <c r="B116" s="41" t="s">
        <v>22</v>
      </c>
      <c r="C116" s="37">
        <v>2</v>
      </c>
      <c r="D116" s="37"/>
      <c r="E116" s="37"/>
      <c r="F116" s="37"/>
      <c r="G116" s="37">
        <f>SUM(G117:G118)</f>
        <v>700438</v>
      </c>
      <c r="H116" s="37"/>
      <c r="I116" s="37">
        <f>SUM(I117:I118)</f>
        <v>43920</v>
      </c>
      <c r="J116" s="37"/>
      <c r="K116" s="37"/>
      <c r="L116" s="37"/>
    </row>
    <row r="117" s="4" customFormat="true" ht="34" customHeight="true" spans="1:12">
      <c r="A117" s="32">
        <f>A115+1</f>
        <v>82</v>
      </c>
      <c r="B117" s="39" t="s">
        <v>496</v>
      </c>
      <c r="C117" s="39"/>
      <c r="D117" s="39" t="s">
        <v>497</v>
      </c>
      <c r="E117" s="51" t="s">
        <v>498</v>
      </c>
      <c r="F117" s="59" t="s">
        <v>499</v>
      </c>
      <c r="G117" s="39">
        <v>672438</v>
      </c>
      <c r="H117" s="39" t="s">
        <v>261</v>
      </c>
      <c r="I117" s="89">
        <v>31000</v>
      </c>
      <c r="J117" s="39" t="s">
        <v>500</v>
      </c>
      <c r="K117" s="39" t="s">
        <v>139</v>
      </c>
      <c r="L117" s="39" t="s">
        <v>74</v>
      </c>
    </row>
    <row r="118" s="4" customFormat="true" ht="36" customHeight="true" spans="1:12">
      <c r="A118" s="32">
        <f>A117+1</f>
        <v>83</v>
      </c>
      <c r="B118" s="39" t="s">
        <v>501</v>
      </c>
      <c r="C118" s="39" t="s">
        <v>502</v>
      </c>
      <c r="D118" s="39" t="s">
        <v>503</v>
      </c>
      <c r="E118" s="39" t="s">
        <v>504</v>
      </c>
      <c r="F118" s="39" t="s">
        <v>505</v>
      </c>
      <c r="G118" s="32">
        <v>28000</v>
      </c>
      <c r="H118" s="32" t="s">
        <v>125</v>
      </c>
      <c r="I118" s="32">
        <v>12920</v>
      </c>
      <c r="J118" s="39" t="s">
        <v>506</v>
      </c>
      <c r="K118" s="72" t="s">
        <v>139</v>
      </c>
      <c r="L118" s="39"/>
    </row>
    <row r="119" s="1" customFormat="true" ht="21" customHeight="true" spans="1:20">
      <c r="A119" s="73" t="s">
        <v>507</v>
      </c>
      <c r="B119" s="74"/>
      <c r="C119" s="28">
        <f>C120+C171+C192+C217+C263</f>
        <v>140</v>
      </c>
      <c r="D119" s="74"/>
      <c r="E119" s="74"/>
      <c r="F119" s="83"/>
      <c r="G119" s="28">
        <v>5870678.7834</v>
      </c>
      <c r="H119" s="28"/>
      <c r="I119" s="28">
        <v>1017541.18744221</v>
      </c>
      <c r="J119" s="74"/>
      <c r="K119" s="74"/>
      <c r="L119" s="74"/>
      <c r="P119" s="2"/>
      <c r="R119" s="90"/>
      <c r="S119" s="90"/>
      <c r="T119" s="90"/>
    </row>
    <row r="120" s="1" customFormat="true" ht="21" customHeight="true" spans="1:20">
      <c r="A120" s="75" t="s">
        <v>59</v>
      </c>
      <c r="B120" s="76" t="s">
        <v>508</v>
      </c>
      <c r="C120" s="77">
        <v>48</v>
      </c>
      <c r="D120" s="78"/>
      <c r="E120" s="78"/>
      <c r="F120" s="84"/>
      <c r="G120" s="77">
        <v>550576.99</v>
      </c>
      <c r="H120" s="77"/>
      <c r="I120" s="77">
        <v>214469.587442205</v>
      </c>
      <c r="J120" s="78"/>
      <c r="K120" s="78"/>
      <c r="L120" s="78"/>
      <c r="P120" s="2"/>
      <c r="R120" s="90"/>
      <c r="S120" s="90"/>
      <c r="T120" s="90"/>
    </row>
    <row r="121" s="1" customFormat="true" ht="21" customHeight="true" spans="1:20">
      <c r="A121" s="79"/>
      <c r="B121" s="79" t="s">
        <v>509</v>
      </c>
      <c r="C121" s="79">
        <v>20</v>
      </c>
      <c r="D121" s="79"/>
      <c r="E121" s="79"/>
      <c r="F121" s="79"/>
      <c r="G121" s="79">
        <v>336977.36</v>
      </c>
      <c r="H121" s="79"/>
      <c r="I121" s="79">
        <v>120087.187442205</v>
      </c>
      <c r="J121" s="79"/>
      <c r="K121" s="79"/>
      <c r="L121" s="79"/>
      <c r="P121" s="2"/>
      <c r="R121" s="90"/>
      <c r="S121" s="90"/>
      <c r="T121" s="90"/>
    </row>
    <row r="122" s="1" customFormat="true" ht="58" customHeight="true" spans="1:20">
      <c r="A122" s="39">
        <f>A118+1</f>
        <v>84</v>
      </c>
      <c r="B122" s="39" t="s">
        <v>510</v>
      </c>
      <c r="C122" s="39" t="s">
        <v>511</v>
      </c>
      <c r="D122" s="32" t="s">
        <v>512</v>
      </c>
      <c r="E122" s="32" t="s">
        <v>513</v>
      </c>
      <c r="F122" s="32" t="s">
        <v>514</v>
      </c>
      <c r="G122" s="32">
        <v>956</v>
      </c>
      <c r="H122" s="32" t="s">
        <v>65</v>
      </c>
      <c r="I122" s="32">
        <v>281</v>
      </c>
      <c r="J122" s="32" t="s">
        <v>515</v>
      </c>
      <c r="K122" s="32" t="s">
        <v>516</v>
      </c>
      <c r="L122" s="39"/>
      <c r="P122" s="2"/>
      <c r="R122" s="90"/>
      <c r="S122" s="90"/>
      <c r="T122" s="90"/>
    </row>
    <row r="123" s="1" customFormat="true" ht="35" customHeight="true" spans="1:20">
      <c r="A123" s="32">
        <f>A122+1</f>
        <v>85</v>
      </c>
      <c r="B123" s="39" t="s">
        <v>517</v>
      </c>
      <c r="C123" s="39" t="s">
        <v>518</v>
      </c>
      <c r="D123" s="39" t="s">
        <v>519</v>
      </c>
      <c r="E123" s="39" t="s">
        <v>520</v>
      </c>
      <c r="F123" s="39" t="s">
        <v>521</v>
      </c>
      <c r="G123" s="39">
        <v>8132</v>
      </c>
      <c r="H123" s="39" t="s">
        <v>261</v>
      </c>
      <c r="I123" s="39">
        <v>6215.13043786068</v>
      </c>
      <c r="J123" s="39" t="s">
        <v>73</v>
      </c>
      <c r="K123" s="39" t="s">
        <v>522</v>
      </c>
      <c r="L123" s="39"/>
      <c r="P123" s="2"/>
      <c r="R123" s="90"/>
      <c r="S123" s="90"/>
      <c r="T123" s="90"/>
    </row>
    <row r="124" s="1" customFormat="true" ht="31" customHeight="true" spans="1:20">
      <c r="A124" s="32">
        <f>A123+1</f>
        <v>86</v>
      </c>
      <c r="B124" s="39" t="s">
        <v>523</v>
      </c>
      <c r="C124" s="39" t="s">
        <v>518</v>
      </c>
      <c r="D124" s="39" t="s">
        <v>519</v>
      </c>
      <c r="E124" s="39" t="s">
        <v>520</v>
      </c>
      <c r="F124" s="39" t="s">
        <v>524</v>
      </c>
      <c r="G124" s="39">
        <v>14202</v>
      </c>
      <c r="H124" s="39" t="s">
        <v>261</v>
      </c>
      <c r="I124" s="39">
        <v>10753.0261884166</v>
      </c>
      <c r="J124" s="39" t="s">
        <v>73</v>
      </c>
      <c r="K124" s="39" t="s">
        <v>522</v>
      </c>
      <c r="L124" s="39"/>
      <c r="P124" s="2"/>
      <c r="R124" s="90"/>
      <c r="S124" s="90"/>
      <c r="T124" s="90"/>
    </row>
    <row r="125" s="1" customFormat="true" ht="34" customHeight="true" spans="1:20">
      <c r="A125" s="32">
        <f>A124+1</f>
        <v>87</v>
      </c>
      <c r="B125" s="39" t="s">
        <v>525</v>
      </c>
      <c r="C125" s="39" t="s">
        <v>518</v>
      </c>
      <c r="D125" s="39" t="s">
        <v>519</v>
      </c>
      <c r="E125" s="39" t="s">
        <v>526</v>
      </c>
      <c r="F125" s="39" t="s">
        <v>527</v>
      </c>
      <c r="G125" s="39">
        <v>38546</v>
      </c>
      <c r="H125" s="39" t="s">
        <v>261</v>
      </c>
      <c r="I125" s="39">
        <v>19732.0308159282</v>
      </c>
      <c r="J125" s="39" t="s">
        <v>528</v>
      </c>
      <c r="K125" s="39" t="s">
        <v>522</v>
      </c>
      <c r="L125" s="39"/>
      <c r="P125" s="2"/>
      <c r="R125" s="90"/>
      <c r="S125" s="90"/>
      <c r="T125" s="90"/>
    </row>
    <row r="126" s="1" customFormat="true" ht="71" customHeight="true" spans="1:20">
      <c r="A126" s="32">
        <f>A125+1</f>
        <v>88</v>
      </c>
      <c r="B126" s="39" t="s">
        <v>529</v>
      </c>
      <c r="C126" s="39" t="s">
        <v>530</v>
      </c>
      <c r="D126" s="39" t="s">
        <v>531</v>
      </c>
      <c r="E126" s="39" t="s">
        <v>520</v>
      </c>
      <c r="F126" s="39" t="s">
        <v>532</v>
      </c>
      <c r="G126" s="39">
        <v>38702</v>
      </c>
      <c r="H126" s="39" t="s">
        <v>261</v>
      </c>
      <c r="I126" s="39">
        <v>25085</v>
      </c>
      <c r="J126" s="39" t="s">
        <v>73</v>
      </c>
      <c r="K126" s="39" t="s">
        <v>533</v>
      </c>
      <c r="L126" s="39"/>
      <c r="P126" s="2"/>
      <c r="R126" s="90"/>
      <c r="S126" s="90"/>
      <c r="T126" s="90"/>
    </row>
    <row r="127" s="1" customFormat="true" ht="42" customHeight="true" spans="1:20">
      <c r="A127" s="32">
        <f>A126+1</f>
        <v>89</v>
      </c>
      <c r="B127" s="32" t="s">
        <v>534</v>
      </c>
      <c r="C127" s="32" t="s">
        <v>535</v>
      </c>
      <c r="D127" s="32" t="s">
        <v>536</v>
      </c>
      <c r="E127" s="32" t="s">
        <v>537</v>
      </c>
      <c r="F127" s="32" t="s">
        <v>538</v>
      </c>
      <c r="G127" s="32">
        <v>4080</v>
      </c>
      <c r="H127" s="32" t="s">
        <v>65</v>
      </c>
      <c r="I127" s="32">
        <v>911</v>
      </c>
      <c r="J127" s="32" t="s">
        <v>73</v>
      </c>
      <c r="K127" s="32" t="s">
        <v>516</v>
      </c>
      <c r="L127" s="32"/>
      <c r="P127" s="2"/>
      <c r="R127" s="90"/>
      <c r="S127" s="90"/>
      <c r="T127" s="90"/>
    </row>
    <row r="128" s="1" customFormat="true" ht="48" customHeight="true" spans="1:20">
      <c r="A128" s="32">
        <f t="shared" ref="A128:A141" si="0">A127+1</f>
        <v>90</v>
      </c>
      <c r="B128" s="39" t="s">
        <v>539</v>
      </c>
      <c r="C128" s="39" t="s">
        <v>540</v>
      </c>
      <c r="D128" s="50" t="s">
        <v>541</v>
      </c>
      <c r="E128" s="50" t="s">
        <v>513</v>
      </c>
      <c r="F128" s="39" t="s">
        <v>542</v>
      </c>
      <c r="G128" s="51">
        <v>5700</v>
      </c>
      <c r="H128" s="51" t="s">
        <v>543</v>
      </c>
      <c r="I128" s="32">
        <v>2450</v>
      </c>
      <c r="J128" s="39" t="s">
        <v>544</v>
      </c>
      <c r="K128" s="39" t="s">
        <v>516</v>
      </c>
      <c r="L128" s="50"/>
      <c r="P128" s="2"/>
      <c r="R128" s="90"/>
      <c r="S128" s="90"/>
      <c r="T128" s="90"/>
    </row>
    <row r="129" s="1" customFormat="true" ht="26" customHeight="true" spans="1:20">
      <c r="A129" s="32">
        <f t="shared" si="0"/>
        <v>91</v>
      </c>
      <c r="B129" s="39" t="s">
        <v>545</v>
      </c>
      <c r="C129" s="39" t="s">
        <v>540</v>
      </c>
      <c r="D129" s="50" t="s">
        <v>541</v>
      </c>
      <c r="E129" s="50" t="s">
        <v>513</v>
      </c>
      <c r="F129" s="39" t="s">
        <v>546</v>
      </c>
      <c r="G129" s="51">
        <v>3000</v>
      </c>
      <c r="H129" s="51" t="s">
        <v>543</v>
      </c>
      <c r="I129" s="50">
        <v>500</v>
      </c>
      <c r="J129" s="39" t="s">
        <v>544</v>
      </c>
      <c r="K129" s="39" t="s">
        <v>516</v>
      </c>
      <c r="L129" s="50"/>
      <c r="P129" s="2"/>
      <c r="R129" s="90"/>
      <c r="S129" s="90"/>
      <c r="T129" s="90"/>
    </row>
    <row r="130" s="1" customFormat="true" ht="42" customHeight="true" spans="1:20">
      <c r="A130" s="32">
        <f t="shared" si="0"/>
        <v>92</v>
      </c>
      <c r="B130" s="39" t="s">
        <v>547</v>
      </c>
      <c r="C130" s="39" t="s">
        <v>540</v>
      </c>
      <c r="D130" s="50" t="s">
        <v>541</v>
      </c>
      <c r="E130" s="50" t="s">
        <v>520</v>
      </c>
      <c r="F130" s="39" t="s">
        <v>548</v>
      </c>
      <c r="G130" s="51">
        <v>2630</v>
      </c>
      <c r="H130" s="51" t="s">
        <v>543</v>
      </c>
      <c r="I130" s="50">
        <v>500</v>
      </c>
      <c r="J130" s="39" t="s">
        <v>544</v>
      </c>
      <c r="K130" s="39" t="s">
        <v>516</v>
      </c>
      <c r="L130" s="50"/>
      <c r="P130" s="2"/>
      <c r="R130" s="90"/>
      <c r="S130" s="90"/>
      <c r="T130" s="90"/>
    </row>
    <row r="131" s="1" customFormat="true" ht="39" customHeight="true" spans="1:20">
      <c r="A131" s="32">
        <f t="shared" si="0"/>
        <v>93</v>
      </c>
      <c r="B131" s="32" t="s">
        <v>549</v>
      </c>
      <c r="C131" s="39" t="s">
        <v>540</v>
      </c>
      <c r="D131" s="50" t="s">
        <v>541</v>
      </c>
      <c r="E131" s="50" t="s">
        <v>520</v>
      </c>
      <c r="F131" s="50" t="s">
        <v>550</v>
      </c>
      <c r="G131" s="50">
        <v>1180</v>
      </c>
      <c r="H131" s="51" t="s">
        <v>543</v>
      </c>
      <c r="I131" s="32">
        <v>350</v>
      </c>
      <c r="J131" s="50" t="s">
        <v>544</v>
      </c>
      <c r="K131" s="39" t="s">
        <v>516</v>
      </c>
      <c r="L131" s="50"/>
      <c r="P131" s="2"/>
      <c r="R131" s="90"/>
      <c r="S131" s="90"/>
      <c r="T131" s="90"/>
    </row>
    <row r="132" s="1" customFormat="true" ht="39" customHeight="true" spans="1:20">
      <c r="A132" s="32">
        <f t="shared" si="0"/>
        <v>94</v>
      </c>
      <c r="B132" s="39" t="s">
        <v>551</v>
      </c>
      <c r="C132" s="39" t="s">
        <v>540</v>
      </c>
      <c r="D132" s="50" t="s">
        <v>541</v>
      </c>
      <c r="E132" s="50" t="s">
        <v>513</v>
      </c>
      <c r="F132" s="39" t="s">
        <v>552</v>
      </c>
      <c r="G132" s="51">
        <v>18000</v>
      </c>
      <c r="H132" s="51" t="s">
        <v>543</v>
      </c>
      <c r="I132" s="50">
        <v>200</v>
      </c>
      <c r="J132" s="39" t="s">
        <v>544</v>
      </c>
      <c r="K132" s="39" t="s">
        <v>516</v>
      </c>
      <c r="L132" s="50"/>
      <c r="P132" s="2"/>
      <c r="R132" s="90"/>
      <c r="S132" s="90"/>
      <c r="T132" s="90"/>
    </row>
    <row r="133" s="1" customFormat="true" ht="31" customHeight="true" spans="1:20">
      <c r="A133" s="32">
        <f t="shared" si="0"/>
        <v>95</v>
      </c>
      <c r="B133" s="50" t="s">
        <v>553</v>
      </c>
      <c r="C133" s="39" t="s">
        <v>540</v>
      </c>
      <c r="D133" s="50" t="s">
        <v>541</v>
      </c>
      <c r="E133" s="50" t="s">
        <v>520</v>
      </c>
      <c r="F133" s="39" t="s">
        <v>554</v>
      </c>
      <c r="G133" s="51">
        <v>9000</v>
      </c>
      <c r="H133" s="51" t="s">
        <v>543</v>
      </c>
      <c r="I133" s="50">
        <v>5000</v>
      </c>
      <c r="J133" s="39" t="s">
        <v>544</v>
      </c>
      <c r="K133" s="39" t="s">
        <v>516</v>
      </c>
      <c r="L133" s="50"/>
      <c r="P133" s="2"/>
      <c r="R133" s="90"/>
      <c r="S133" s="90"/>
      <c r="T133" s="90"/>
    </row>
    <row r="134" s="1" customFormat="true" ht="38" customHeight="true" spans="1:20">
      <c r="A134" s="32">
        <f t="shared" si="0"/>
        <v>96</v>
      </c>
      <c r="B134" s="39" t="s">
        <v>555</v>
      </c>
      <c r="C134" s="39" t="s">
        <v>540</v>
      </c>
      <c r="D134" s="50" t="s">
        <v>541</v>
      </c>
      <c r="E134" s="50" t="s">
        <v>520</v>
      </c>
      <c r="F134" s="39" t="s">
        <v>556</v>
      </c>
      <c r="G134" s="51">
        <v>86000</v>
      </c>
      <c r="H134" s="51" t="s">
        <v>543</v>
      </c>
      <c r="I134" s="50">
        <v>30000</v>
      </c>
      <c r="J134" s="39" t="s">
        <v>544</v>
      </c>
      <c r="K134" s="39" t="s">
        <v>516</v>
      </c>
      <c r="L134" s="50"/>
      <c r="P134" s="2"/>
      <c r="R134" s="90"/>
      <c r="S134" s="90"/>
      <c r="T134" s="90"/>
    </row>
    <row r="135" s="1" customFormat="true" ht="34" customHeight="true" spans="1:20">
      <c r="A135" s="32">
        <f t="shared" si="0"/>
        <v>97</v>
      </c>
      <c r="B135" s="50" t="s">
        <v>557</v>
      </c>
      <c r="C135" s="39" t="s">
        <v>540</v>
      </c>
      <c r="D135" s="50" t="s">
        <v>541</v>
      </c>
      <c r="E135" s="50" t="s">
        <v>520</v>
      </c>
      <c r="F135" s="39" t="s">
        <v>558</v>
      </c>
      <c r="G135" s="51">
        <v>2167</v>
      </c>
      <c r="H135" s="51" t="s">
        <v>543</v>
      </c>
      <c r="I135" s="50">
        <v>200</v>
      </c>
      <c r="J135" s="39" t="s">
        <v>544</v>
      </c>
      <c r="K135" s="39" t="s">
        <v>516</v>
      </c>
      <c r="L135" s="50"/>
      <c r="P135" s="2"/>
      <c r="R135" s="90"/>
      <c r="S135" s="90"/>
      <c r="T135" s="90"/>
    </row>
    <row r="136" s="1" customFormat="true" ht="60" customHeight="true" spans="1:20">
      <c r="A136" s="32">
        <f t="shared" si="0"/>
        <v>98</v>
      </c>
      <c r="B136" s="39" t="s">
        <v>559</v>
      </c>
      <c r="C136" s="39" t="s">
        <v>540</v>
      </c>
      <c r="D136" s="50" t="s">
        <v>541</v>
      </c>
      <c r="E136" s="50" t="s">
        <v>520</v>
      </c>
      <c r="F136" s="39" t="s">
        <v>560</v>
      </c>
      <c r="G136" s="51">
        <v>8000</v>
      </c>
      <c r="H136" s="51" t="s">
        <v>543</v>
      </c>
      <c r="I136" s="50">
        <v>500</v>
      </c>
      <c r="J136" s="39" t="s">
        <v>544</v>
      </c>
      <c r="K136" s="39" t="s">
        <v>516</v>
      </c>
      <c r="L136" s="50"/>
      <c r="P136" s="2"/>
      <c r="R136" s="90"/>
      <c r="S136" s="90"/>
      <c r="T136" s="90"/>
    </row>
    <row r="137" s="1" customFormat="true" ht="48" customHeight="true" spans="1:20">
      <c r="A137" s="32">
        <f t="shared" si="0"/>
        <v>99</v>
      </c>
      <c r="B137" s="32" t="s">
        <v>561</v>
      </c>
      <c r="C137" s="32" t="s">
        <v>562</v>
      </c>
      <c r="D137" s="32" t="s">
        <v>563</v>
      </c>
      <c r="E137" s="32" t="s">
        <v>564</v>
      </c>
      <c r="F137" s="32" t="s">
        <v>565</v>
      </c>
      <c r="G137" s="32">
        <v>57100</v>
      </c>
      <c r="H137" s="51" t="s">
        <v>72</v>
      </c>
      <c r="I137" s="32">
        <v>6000</v>
      </c>
      <c r="J137" s="32" t="s">
        <v>566</v>
      </c>
      <c r="K137" s="32" t="s">
        <v>516</v>
      </c>
      <c r="L137" s="50"/>
      <c r="P137" s="2"/>
      <c r="R137" s="90"/>
      <c r="S137" s="90"/>
      <c r="T137" s="90"/>
    </row>
    <row r="138" s="1" customFormat="true" ht="60" customHeight="true" spans="1:20">
      <c r="A138" s="32">
        <f t="shared" si="0"/>
        <v>100</v>
      </c>
      <c r="B138" s="51" t="s">
        <v>567</v>
      </c>
      <c r="C138" s="32" t="s">
        <v>562</v>
      </c>
      <c r="D138" s="32" t="s">
        <v>563</v>
      </c>
      <c r="E138" s="32" t="s">
        <v>520</v>
      </c>
      <c r="F138" s="51" t="s">
        <v>568</v>
      </c>
      <c r="G138" s="32">
        <v>17839</v>
      </c>
      <c r="H138" s="32" t="s">
        <v>65</v>
      </c>
      <c r="I138" s="32">
        <v>3000</v>
      </c>
      <c r="J138" s="32" t="s">
        <v>73</v>
      </c>
      <c r="K138" s="32" t="s">
        <v>516</v>
      </c>
      <c r="L138" s="32"/>
      <c r="P138" s="2"/>
      <c r="R138" s="90"/>
      <c r="S138" s="90"/>
      <c r="T138" s="90"/>
    </row>
    <row r="139" s="1" customFormat="true" ht="65" customHeight="true" spans="1:20">
      <c r="A139" s="32">
        <f t="shared" si="0"/>
        <v>101</v>
      </c>
      <c r="B139" s="32" t="s">
        <v>569</v>
      </c>
      <c r="C139" s="32" t="s">
        <v>562</v>
      </c>
      <c r="D139" s="51" t="s">
        <v>563</v>
      </c>
      <c r="E139" s="32" t="s">
        <v>520</v>
      </c>
      <c r="F139" s="51" t="s">
        <v>570</v>
      </c>
      <c r="G139" s="32">
        <v>6581</v>
      </c>
      <c r="H139" s="32" t="s">
        <v>65</v>
      </c>
      <c r="I139" s="32">
        <v>100</v>
      </c>
      <c r="J139" s="32" t="s">
        <v>571</v>
      </c>
      <c r="K139" s="32" t="s">
        <v>516</v>
      </c>
      <c r="L139" s="32"/>
      <c r="P139" s="2"/>
      <c r="R139" s="90"/>
      <c r="S139" s="90"/>
      <c r="T139" s="90"/>
    </row>
    <row r="140" s="1" customFormat="true" ht="53" customHeight="true" spans="1:20">
      <c r="A140" s="32">
        <f t="shared" si="0"/>
        <v>102</v>
      </c>
      <c r="B140" s="32" t="s">
        <v>572</v>
      </c>
      <c r="C140" s="32" t="s">
        <v>573</v>
      </c>
      <c r="D140" s="32" t="s">
        <v>574</v>
      </c>
      <c r="E140" s="32" t="s">
        <v>520</v>
      </c>
      <c r="F140" s="32" t="s">
        <v>575</v>
      </c>
      <c r="G140" s="32">
        <v>9310.36</v>
      </c>
      <c r="H140" s="32" t="s">
        <v>543</v>
      </c>
      <c r="I140" s="32">
        <v>7310</v>
      </c>
      <c r="J140" s="32" t="s">
        <v>576</v>
      </c>
      <c r="K140" s="32" t="s">
        <v>516</v>
      </c>
      <c r="L140" s="32"/>
      <c r="P140" s="2"/>
      <c r="R140" s="90"/>
      <c r="S140" s="90"/>
      <c r="T140" s="90"/>
    </row>
    <row r="141" s="1" customFormat="true" ht="43" customHeight="true" spans="1:20">
      <c r="A141" s="32">
        <f t="shared" si="0"/>
        <v>103</v>
      </c>
      <c r="B141" s="32" t="s">
        <v>577</v>
      </c>
      <c r="C141" s="32" t="s">
        <v>578</v>
      </c>
      <c r="D141" s="32" t="s">
        <v>579</v>
      </c>
      <c r="E141" s="32" t="s">
        <v>520</v>
      </c>
      <c r="F141" s="55" t="s">
        <v>580</v>
      </c>
      <c r="G141" s="91">
        <v>5852</v>
      </c>
      <c r="H141" s="91" t="s">
        <v>543</v>
      </c>
      <c r="I141" s="91">
        <v>1000</v>
      </c>
      <c r="J141" s="32" t="s">
        <v>581</v>
      </c>
      <c r="K141" s="32" t="s">
        <v>516</v>
      </c>
      <c r="L141" s="32"/>
      <c r="P141" s="2"/>
      <c r="R141" s="90"/>
      <c r="S141" s="90"/>
      <c r="T141" s="90"/>
    </row>
    <row r="142" s="1" customFormat="true" ht="21" customHeight="true" spans="1:20">
      <c r="A142" s="79"/>
      <c r="B142" s="79" t="s">
        <v>582</v>
      </c>
      <c r="C142" s="79">
        <v>28</v>
      </c>
      <c r="D142" s="79"/>
      <c r="E142" s="79"/>
      <c r="F142" s="79"/>
      <c r="G142" s="79">
        <v>213599.63</v>
      </c>
      <c r="H142" s="79"/>
      <c r="I142" s="79">
        <v>94382.4</v>
      </c>
      <c r="J142" s="79"/>
      <c r="K142" s="79"/>
      <c r="L142" s="79"/>
      <c r="P142" s="2"/>
      <c r="R142" s="90"/>
      <c r="S142" s="90"/>
      <c r="T142" s="90"/>
    </row>
    <row r="143" s="1" customFormat="true" ht="42" customHeight="true" spans="1:20">
      <c r="A143" s="66">
        <f>A141+1</f>
        <v>104</v>
      </c>
      <c r="B143" s="32" t="s">
        <v>583</v>
      </c>
      <c r="C143" s="32" t="s">
        <v>584</v>
      </c>
      <c r="D143" s="32" t="s">
        <v>519</v>
      </c>
      <c r="E143" s="66">
        <v>2022</v>
      </c>
      <c r="F143" s="32" t="s">
        <v>585</v>
      </c>
      <c r="G143" s="32">
        <v>2550</v>
      </c>
      <c r="H143" s="32" t="s">
        <v>65</v>
      </c>
      <c r="I143" s="32">
        <v>2550</v>
      </c>
      <c r="J143" s="32" t="s">
        <v>586</v>
      </c>
      <c r="K143" s="32" t="s">
        <v>516</v>
      </c>
      <c r="L143" s="32"/>
      <c r="P143" s="2"/>
      <c r="R143" s="90"/>
      <c r="S143" s="90"/>
      <c r="T143" s="90"/>
    </row>
    <row r="144" s="1" customFormat="true" ht="58" customHeight="true" spans="1:20">
      <c r="A144" s="91">
        <f>A143+1</f>
        <v>105</v>
      </c>
      <c r="B144" s="32" t="s">
        <v>587</v>
      </c>
      <c r="C144" s="32" t="s">
        <v>584</v>
      </c>
      <c r="D144" s="32" t="s">
        <v>519</v>
      </c>
      <c r="E144" s="95" t="s">
        <v>588</v>
      </c>
      <c r="F144" s="32" t="s">
        <v>589</v>
      </c>
      <c r="G144" s="32">
        <v>6170</v>
      </c>
      <c r="H144" s="32" t="s">
        <v>543</v>
      </c>
      <c r="I144" s="32">
        <v>2468</v>
      </c>
      <c r="J144" s="32" t="s">
        <v>590</v>
      </c>
      <c r="K144" s="32" t="s">
        <v>516</v>
      </c>
      <c r="L144" s="32"/>
      <c r="P144" s="2"/>
      <c r="R144" s="90"/>
      <c r="S144" s="90"/>
      <c r="T144" s="90"/>
    </row>
    <row r="145" s="1" customFormat="true" ht="43" customHeight="true" spans="1:20">
      <c r="A145" s="91">
        <f t="shared" ref="A145:A170" si="1">A144+1</f>
        <v>106</v>
      </c>
      <c r="B145" s="32" t="s">
        <v>591</v>
      </c>
      <c r="C145" s="32" t="s">
        <v>584</v>
      </c>
      <c r="D145" s="32" t="s">
        <v>563</v>
      </c>
      <c r="E145" s="95" t="s">
        <v>592</v>
      </c>
      <c r="F145" s="32" t="s">
        <v>593</v>
      </c>
      <c r="G145" s="32">
        <v>4500</v>
      </c>
      <c r="H145" s="32" t="s">
        <v>543</v>
      </c>
      <c r="I145" s="32">
        <v>1000</v>
      </c>
      <c r="J145" s="32" t="s">
        <v>590</v>
      </c>
      <c r="K145" s="32" t="s">
        <v>522</v>
      </c>
      <c r="L145" s="32"/>
      <c r="P145" s="2"/>
      <c r="R145" s="90"/>
      <c r="S145" s="90"/>
      <c r="T145" s="90"/>
    </row>
    <row r="146" s="1" customFormat="true" ht="30" customHeight="true" spans="1:20">
      <c r="A146" s="91">
        <f t="shared" si="1"/>
        <v>107</v>
      </c>
      <c r="B146" s="32" t="s">
        <v>594</v>
      </c>
      <c r="C146" s="32" t="s">
        <v>584</v>
      </c>
      <c r="D146" s="32" t="s">
        <v>595</v>
      </c>
      <c r="E146" s="66">
        <v>2022</v>
      </c>
      <c r="F146" s="32" t="s">
        <v>596</v>
      </c>
      <c r="G146" s="32">
        <v>1213</v>
      </c>
      <c r="H146" s="32" t="s">
        <v>65</v>
      </c>
      <c r="I146" s="32">
        <v>1213</v>
      </c>
      <c r="J146" s="32" t="s">
        <v>586</v>
      </c>
      <c r="K146" s="32" t="s">
        <v>516</v>
      </c>
      <c r="L146" s="32"/>
      <c r="P146" s="2"/>
      <c r="R146" s="90"/>
      <c r="S146" s="90"/>
      <c r="T146" s="90"/>
    </row>
    <row r="147" s="1" customFormat="true" ht="45" customHeight="true" spans="1:20">
      <c r="A147" s="91">
        <f t="shared" si="1"/>
        <v>108</v>
      </c>
      <c r="B147" s="39" t="s">
        <v>597</v>
      </c>
      <c r="C147" s="39" t="s">
        <v>598</v>
      </c>
      <c r="D147" s="39" t="s">
        <v>595</v>
      </c>
      <c r="E147" s="66">
        <v>2022</v>
      </c>
      <c r="F147" s="32" t="s">
        <v>599</v>
      </c>
      <c r="G147" s="32">
        <v>1177</v>
      </c>
      <c r="H147" s="32" t="s">
        <v>65</v>
      </c>
      <c r="I147" s="32">
        <v>1177</v>
      </c>
      <c r="J147" s="39" t="s">
        <v>73</v>
      </c>
      <c r="K147" s="32" t="s">
        <v>516</v>
      </c>
      <c r="L147" s="39"/>
      <c r="P147" s="2"/>
      <c r="R147" s="90"/>
      <c r="S147" s="90"/>
      <c r="T147" s="90"/>
    </row>
    <row r="148" s="1" customFormat="true" ht="51" customHeight="true" spans="1:20">
      <c r="A148" s="91">
        <f t="shared" si="1"/>
        <v>109</v>
      </c>
      <c r="B148" s="39" t="s">
        <v>600</v>
      </c>
      <c r="C148" s="39" t="s">
        <v>601</v>
      </c>
      <c r="D148" s="39" t="s">
        <v>519</v>
      </c>
      <c r="E148" s="32" t="s">
        <v>588</v>
      </c>
      <c r="F148" s="32" t="s">
        <v>602</v>
      </c>
      <c r="G148" s="32">
        <v>878.46</v>
      </c>
      <c r="H148" s="32" t="s">
        <v>603</v>
      </c>
      <c r="I148" s="32">
        <v>439.4</v>
      </c>
      <c r="J148" s="39" t="s">
        <v>604</v>
      </c>
      <c r="K148" s="32" t="s">
        <v>516</v>
      </c>
      <c r="L148" s="39"/>
      <c r="P148" s="2"/>
      <c r="R148" s="90"/>
      <c r="S148" s="90"/>
      <c r="T148" s="90"/>
    </row>
    <row r="149" s="1" customFormat="true" ht="40" customHeight="true" spans="1:20">
      <c r="A149" s="91">
        <f t="shared" si="1"/>
        <v>110</v>
      </c>
      <c r="B149" s="32" t="s">
        <v>605</v>
      </c>
      <c r="C149" s="32" t="s">
        <v>584</v>
      </c>
      <c r="D149" s="32" t="s">
        <v>536</v>
      </c>
      <c r="E149" s="66">
        <v>2022</v>
      </c>
      <c r="F149" s="32" t="s">
        <v>606</v>
      </c>
      <c r="G149" s="32">
        <v>4997.6</v>
      </c>
      <c r="H149" s="32" t="s">
        <v>65</v>
      </c>
      <c r="I149" s="32">
        <v>4998</v>
      </c>
      <c r="J149" s="32" t="s">
        <v>586</v>
      </c>
      <c r="K149" s="32" t="s">
        <v>516</v>
      </c>
      <c r="L149" s="32"/>
      <c r="P149" s="2"/>
      <c r="R149" s="90"/>
      <c r="S149" s="90"/>
      <c r="T149" s="90"/>
    </row>
    <row r="150" s="1" customFormat="true" ht="42" customHeight="true" spans="1:20">
      <c r="A150" s="91">
        <f t="shared" si="1"/>
        <v>111</v>
      </c>
      <c r="B150" s="32" t="s">
        <v>607</v>
      </c>
      <c r="C150" s="32" t="s">
        <v>584</v>
      </c>
      <c r="D150" s="32" t="s">
        <v>536</v>
      </c>
      <c r="E150" s="95" t="s">
        <v>588</v>
      </c>
      <c r="F150" s="32" t="s">
        <v>608</v>
      </c>
      <c r="G150" s="32">
        <v>12480</v>
      </c>
      <c r="H150" s="32" t="s">
        <v>65</v>
      </c>
      <c r="I150" s="32">
        <v>7488</v>
      </c>
      <c r="J150" s="32" t="s">
        <v>609</v>
      </c>
      <c r="K150" s="32" t="s">
        <v>516</v>
      </c>
      <c r="L150" s="32"/>
      <c r="P150" s="2"/>
      <c r="R150" s="90"/>
      <c r="S150" s="90"/>
      <c r="T150" s="90"/>
    </row>
    <row r="151" s="1" customFormat="true" ht="37" customHeight="true" spans="1:20">
      <c r="A151" s="91">
        <f t="shared" si="1"/>
        <v>112</v>
      </c>
      <c r="B151" s="32" t="s">
        <v>610</v>
      </c>
      <c r="C151" s="32" t="s">
        <v>584</v>
      </c>
      <c r="D151" s="32" t="s">
        <v>536</v>
      </c>
      <c r="E151" s="66">
        <v>2022</v>
      </c>
      <c r="F151" s="32" t="s">
        <v>611</v>
      </c>
      <c r="G151" s="32">
        <v>579.49</v>
      </c>
      <c r="H151" s="32" t="s">
        <v>65</v>
      </c>
      <c r="I151" s="32">
        <v>579</v>
      </c>
      <c r="J151" s="32" t="s">
        <v>586</v>
      </c>
      <c r="K151" s="32" t="s">
        <v>516</v>
      </c>
      <c r="L151" s="32"/>
      <c r="P151" s="2"/>
      <c r="R151" s="90"/>
      <c r="S151" s="90"/>
      <c r="T151" s="90"/>
    </row>
    <row r="152" s="1" customFormat="true" ht="39" customHeight="true" spans="1:20">
      <c r="A152" s="91">
        <f t="shared" si="1"/>
        <v>113</v>
      </c>
      <c r="B152" s="32" t="s">
        <v>612</v>
      </c>
      <c r="C152" s="39" t="s">
        <v>584</v>
      </c>
      <c r="D152" s="39" t="s">
        <v>541</v>
      </c>
      <c r="E152" s="32">
        <v>2022</v>
      </c>
      <c r="F152" s="32" t="s">
        <v>613</v>
      </c>
      <c r="G152" s="51">
        <v>14407</v>
      </c>
      <c r="H152" s="51" t="s">
        <v>543</v>
      </c>
      <c r="I152" s="51">
        <v>14407</v>
      </c>
      <c r="J152" s="39" t="s">
        <v>614</v>
      </c>
      <c r="K152" s="39" t="s">
        <v>516</v>
      </c>
      <c r="L152" s="39"/>
      <c r="P152" s="2"/>
      <c r="R152" s="90"/>
      <c r="S152" s="90"/>
      <c r="T152" s="90"/>
    </row>
    <row r="153" s="1" customFormat="true" ht="28" customHeight="true" spans="1:20">
      <c r="A153" s="91">
        <f t="shared" si="1"/>
        <v>114</v>
      </c>
      <c r="B153" s="32" t="s">
        <v>615</v>
      </c>
      <c r="C153" s="39" t="s">
        <v>540</v>
      </c>
      <c r="D153" s="39" t="s">
        <v>541</v>
      </c>
      <c r="E153" s="32" t="s">
        <v>588</v>
      </c>
      <c r="F153" s="32" t="s">
        <v>616</v>
      </c>
      <c r="G153" s="51">
        <v>3849</v>
      </c>
      <c r="H153" s="51" t="s">
        <v>543</v>
      </c>
      <c r="I153" s="51">
        <v>500</v>
      </c>
      <c r="J153" s="39" t="s">
        <v>506</v>
      </c>
      <c r="K153" s="39" t="s">
        <v>516</v>
      </c>
      <c r="L153" s="39"/>
      <c r="P153" s="2"/>
      <c r="R153" s="90"/>
      <c r="S153" s="90"/>
      <c r="T153" s="90"/>
    </row>
    <row r="154" s="1" customFormat="true" ht="31" customHeight="true" spans="1:20">
      <c r="A154" s="91">
        <f t="shared" si="1"/>
        <v>115</v>
      </c>
      <c r="B154" s="32" t="s">
        <v>617</v>
      </c>
      <c r="C154" s="32" t="s">
        <v>540</v>
      </c>
      <c r="D154" s="32" t="s">
        <v>541</v>
      </c>
      <c r="E154" s="32" t="s">
        <v>588</v>
      </c>
      <c r="F154" s="32" t="s">
        <v>618</v>
      </c>
      <c r="G154" s="51">
        <v>1500</v>
      </c>
      <c r="H154" s="51" t="s">
        <v>543</v>
      </c>
      <c r="I154" s="51">
        <v>200</v>
      </c>
      <c r="J154" s="39" t="s">
        <v>506</v>
      </c>
      <c r="K154" s="39" t="s">
        <v>516</v>
      </c>
      <c r="L154" s="32"/>
      <c r="P154" s="2"/>
      <c r="R154" s="90"/>
      <c r="S154" s="90"/>
      <c r="T154" s="90"/>
    </row>
    <row r="155" s="1" customFormat="true" ht="29" customHeight="true" spans="1:20">
      <c r="A155" s="91">
        <f t="shared" si="1"/>
        <v>116</v>
      </c>
      <c r="B155" s="32" t="s">
        <v>619</v>
      </c>
      <c r="C155" s="32" t="s">
        <v>540</v>
      </c>
      <c r="D155" s="32" t="s">
        <v>541</v>
      </c>
      <c r="E155" s="32" t="s">
        <v>588</v>
      </c>
      <c r="F155" s="32" t="s">
        <v>620</v>
      </c>
      <c r="G155" s="51">
        <v>5120</v>
      </c>
      <c r="H155" s="51" t="s">
        <v>543</v>
      </c>
      <c r="I155" s="51">
        <v>300</v>
      </c>
      <c r="J155" s="39" t="s">
        <v>506</v>
      </c>
      <c r="K155" s="39" t="s">
        <v>516</v>
      </c>
      <c r="L155" s="32"/>
      <c r="P155" s="2"/>
      <c r="R155" s="90"/>
      <c r="S155" s="90"/>
      <c r="T155" s="90"/>
    </row>
    <row r="156" s="1" customFormat="true" ht="31" customHeight="true" spans="1:20">
      <c r="A156" s="91">
        <f t="shared" si="1"/>
        <v>117</v>
      </c>
      <c r="B156" s="32" t="s">
        <v>621</v>
      </c>
      <c r="C156" s="39" t="s">
        <v>584</v>
      </c>
      <c r="D156" s="39" t="s">
        <v>541</v>
      </c>
      <c r="E156" s="32" t="s">
        <v>588</v>
      </c>
      <c r="F156" s="32" t="s">
        <v>622</v>
      </c>
      <c r="G156" s="51">
        <v>12500</v>
      </c>
      <c r="H156" s="51" t="s">
        <v>543</v>
      </c>
      <c r="I156" s="51">
        <v>1000</v>
      </c>
      <c r="J156" s="39" t="s">
        <v>506</v>
      </c>
      <c r="K156" s="39" t="s">
        <v>516</v>
      </c>
      <c r="L156" s="39"/>
      <c r="P156" s="2"/>
      <c r="R156" s="90"/>
      <c r="S156" s="90"/>
      <c r="T156" s="90"/>
    </row>
    <row r="157" s="1" customFormat="true" ht="61" customHeight="true" spans="1:20">
      <c r="A157" s="91">
        <f t="shared" si="1"/>
        <v>118</v>
      </c>
      <c r="B157" s="32" t="s">
        <v>623</v>
      </c>
      <c r="C157" s="39" t="s">
        <v>540</v>
      </c>
      <c r="D157" s="39" t="s">
        <v>541</v>
      </c>
      <c r="E157" s="32">
        <v>2022</v>
      </c>
      <c r="F157" s="32" t="s">
        <v>624</v>
      </c>
      <c r="G157" s="32">
        <v>4500</v>
      </c>
      <c r="H157" s="32" t="s">
        <v>543</v>
      </c>
      <c r="I157" s="32">
        <v>4500</v>
      </c>
      <c r="J157" s="39" t="s">
        <v>544</v>
      </c>
      <c r="K157" s="39" t="s">
        <v>516</v>
      </c>
      <c r="L157" s="39"/>
      <c r="P157" s="2"/>
      <c r="R157" s="90"/>
      <c r="S157" s="90"/>
      <c r="T157" s="90"/>
    </row>
    <row r="158" s="1" customFormat="true" ht="31" customHeight="true" spans="1:20">
      <c r="A158" s="91">
        <f t="shared" si="1"/>
        <v>119</v>
      </c>
      <c r="B158" s="39" t="s">
        <v>625</v>
      </c>
      <c r="C158" s="39" t="s">
        <v>584</v>
      </c>
      <c r="D158" s="39" t="s">
        <v>541</v>
      </c>
      <c r="E158" s="32">
        <v>2022</v>
      </c>
      <c r="F158" s="32" t="s">
        <v>626</v>
      </c>
      <c r="G158" s="32">
        <v>450</v>
      </c>
      <c r="H158" s="32" t="s">
        <v>543</v>
      </c>
      <c r="I158" s="32">
        <v>450</v>
      </c>
      <c r="J158" s="39" t="s">
        <v>544</v>
      </c>
      <c r="K158" s="39" t="s">
        <v>516</v>
      </c>
      <c r="L158" s="39"/>
      <c r="P158" s="2"/>
      <c r="R158" s="90"/>
      <c r="S158" s="90"/>
      <c r="T158" s="90"/>
    </row>
    <row r="159" s="1" customFormat="true" ht="31" customHeight="true" spans="1:20">
      <c r="A159" s="91">
        <f t="shared" si="1"/>
        <v>120</v>
      </c>
      <c r="B159" s="39" t="s">
        <v>627</v>
      </c>
      <c r="C159" s="39" t="s">
        <v>584</v>
      </c>
      <c r="D159" s="39" t="s">
        <v>541</v>
      </c>
      <c r="E159" s="32" t="s">
        <v>588</v>
      </c>
      <c r="F159" s="32" t="s">
        <v>628</v>
      </c>
      <c r="G159" s="32">
        <v>3000</v>
      </c>
      <c r="H159" s="32" t="s">
        <v>543</v>
      </c>
      <c r="I159" s="32">
        <v>2000</v>
      </c>
      <c r="J159" s="39" t="s">
        <v>506</v>
      </c>
      <c r="K159" s="39" t="s">
        <v>516</v>
      </c>
      <c r="L159" s="39"/>
      <c r="P159" s="2"/>
      <c r="R159" s="90"/>
      <c r="S159" s="90"/>
      <c r="T159" s="90"/>
    </row>
    <row r="160" s="1" customFormat="true" ht="42" customHeight="true" spans="1:20">
      <c r="A160" s="91">
        <f t="shared" si="1"/>
        <v>121</v>
      </c>
      <c r="B160" s="32" t="s">
        <v>629</v>
      </c>
      <c r="C160" s="32" t="s">
        <v>540</v>
      </c>
      <c r="D160" s="32" t="s">
        <v>541</v>
      </c>
      <c r="E160" s="32" t="s">
        <v>588</v>
      </c>
      <c r="F160" s="32" t="s">
        <v>630</v>
      </c>
      <c r="G160" s="51">
        <v>3535</v>
      </c>
      <c r="H160" s="32" t="s">
        <v>543</v>
      </c>
      <c r="I160" s="51">
        <v>200</v>
      </c>
      <c r="J160" s="32" t="s">
        <v>506</v>
      </c>
      <c r="K160" s="39" t="s">
        <v>516</v>
      </c>
      <c r="L160" s="32"/>
      <c r="P160" s="2"/>
      <c r="R160" s="90"/>
      <c r="S160" s="90"/>
      <c r="T160" s="90"/>
    </row>
    <row r="161" s="1" customFormat="true" ht="40" customHeight="true" spans="1:20">
      <c r="A161" s="91">
        <f t="shared" si="1"/>
        <v>122</v>
      </c>
      <c r="B161" s="32" t="s">
        <v>631</v>
      </c>
      <c r="C161" s="32" t="s">
        <v>540</v>
      </c>
      <c r="D161" s="32" t="s">
        <v>541</v>
      </c>
      <c r="E161" s="32" t="s">
        <v>588</v>
      </c>
      <c r="F161" s="32" t="s">
        <v>632</v>
      </c>
      <c r="G161" s="51">
        <v>2800</v>
      </c>
      <c r="H161" s="32" t="s">
        <v>543</v>
      </c>
      <c r="I161" s="51">
        <v>300</v>
      </c>
      <c r="J161" s="32" t="s">
        <v>506</v>
      </c>
      <c r="K161" s="39" t="s">
        <v>516</v>
      </c>
      <c r="L161" s="32"/>
      <c r="P161" s="2"/>
      <c r="R161" s="90"/>
      <c r="S161" s="90"/>
      <c r="T161" s="90"/>
    </row>
    <row r="162" s="1" customFormat="true" ht="49" customHeight="true" spans="1:20">
      <c r="A162" s="91">
        <f t="shared" si="1"/>
        <v>123</v>
      </c>
      <c r="B162" s="32" t="s">
        <v>633</v>
      </c>
      <c r="C162" s="32" t="s">
        <v>584</v>
      </c>
      <c r="D162" s="32" t="s">
        <v>563</v>
      </c>
      <c r="E162" s="95" t="s">
        <v>588</v>
      </c>
      <c r="F162" s="32" t="s">
        <v>634</v>
      </c>
      <c r="G162" s="32">
        <v>27000</v>
      </c>
      <c r="H162" s="32" t="s">
        <v>65</v>
      </c>
      <c r="I162" s="32">
        <v>15000</v>
      </c>
      <c r="J162" s="32" t="s">
        <v>609</v>
      </c>
      <c r="K162" s="32" t="s">
        <v>516</v>
      </c>
      <c r="L162" s="32"/>
      <c r="P162" s="2"/>
      <c r="R162" s="90"/>
      <c r="S162" s="90"/>
      <c r="T162" s="90"/>
    </row>
    <row r="163" s="1" customFormat="true" ht="42" customHeight="true" spans="1:20">
      <c r="A163" s="91">
        <f t="shared" si="1"/>
        <v>124</v>
      </c>
      <c r="B163" s="32" t="s">
        <v>635</v>
      </c>
      <c r="C163" s="32" t="s">
        <v>584</v>
      </c>
      <c r="D163" s="32" t="s">
        <v>563</v>
      </c>
      <c r="E163" s="95" t="s">
        <v>588</v>
      </c>
      <c r="F163" s="32" t="s">
        <v>636</v>
      </c>
      <c r="G163" s="32">
        <v>1142</v>
      </c>
      <c r="H163" s="32" t="s">
        <v>65</v>
      </c>
      <c r="I163" s="32">
        <v>500</v>
      </c>
      <c r="J163" s="32" t="s">
        <v>637</v>
      </c>
      <c r="K163" s="32" t="s">
        <v>516</v>
      </c>
      <c r="L163" s="32"/>
      <c r="P163" s="2"/>
      <c r="R163" s="90"/>
      <c r="S163" s="90"/>
      <c r="T163" s="90"/>
    </row>
    <row r="164" s="1" customFormat="true" ht="40" customHeight="true" spans="1:20">
      <c r="A164" s="91">
        <f t="shared" si="1"/>
        <v>125</v>
      </c>
      <c r="B164" s="32" t="s">
        <v>638</v>
      </c>
      <c r="C164" s="32" t="s">
        <v>584</v>
      </c>
      <c r="D164" s="32" t="s">
        <v>563</v>
      </c>
      <c r="E164" s="95" t="s">
        <v>588</v>
      </c>
      <c r="F164" s="32" t="s">
        <v>639</v>
      </c>
      <c r="G164" s="32">
        <v>13000</v>
      </c>
      <c r="H164" s="32" t="s">
        <v>65</v>
      </c>
      <c r="I164" s="32">
        <v>6500</v>
      </c>
      <c r="J164" s="32" t="s">
        <v>640</v>
      </c>
      <c r="K164" s="32" t="s">
        <v>516</v>
      </c>
      <c r="L164" s="32"/>
      <c r="P164" s="2"/>
      <c r="R164" s="90"/>
      <c r="S164" s="90"/>
      <c r="T164" s="90"/>
    </row>
    <row r="165" s="1" customFormat="true" ht="46" customHeight="true" spans="1:20">
      <c r="A165" s="91">
        <f t="shared" si="1"/>
        <v>126</v>
      </c>
      <c r="B165" s="32" t="s">
        <v>641</v>
      </c>
      <c r="C165" s="32" t="s">
        <v>584</v>
      </c>
      <c r="D165" s="32" t="s">
        <v>642</v>
      </c>
      <c r="E165" s="95" t="s">
        <v>588</v>
      </c>
      <c r="F165" s="32" t="s">
        <v>643</v>
      </c>
      <c r="G165" s="32">
        <v>16487</v>
      </c>
      <c r="H165" s="32" t="s">
        <v>543</v>
      </c>
      <c r="I165" s="32">
        <v>2000</v>
      </c>
      <c r="J165" s="32" t="s">
        <v>644</v>
      </c>
      <c r="K165" s="32" t="s">
        <v>516</v>
      </c>
      <c r="L165" s="32"/>
      <c r="P165" s="2"/>
      <c r="R165" s="90"/>
      <c r="S165" s="90"/>
      <c r="T165" s="90"/>
    </row>
    <row r="166" s="1" customFormat="true" ht="37" customHeight="true" spans="1:20">
      <c r="A166" s="91">
        <f t="shared" si="1"/>
        <v>127</v>
      </c>
      <c r="B166" s="32" t="s">
        <v>645</v>
      </c>
      <c r="C166" s="32" t="s">
        <v>584</v>
      </c>
      <c r="D166" s="32" t="s">
        <v>579</v>
      </c>
      <c r="E166" s="66" t="s">
        <v>588</v>
      </c>
      <c r="F166" s="32" t="s">
        <v>646</v>
      </c>
      <c r="G166" s="32">
        <v>4500</v>
      </c>
      <c r="H166" s="32" t="s">
        <v>543</v>
      </c>
      <c r="I166" s="32">
        <v>1000</v>
      </c>
      <c r="J166" s="32" t="s">
        <v>506</v>
      </c>
      <c r="K166" s="32" t="s">
        <v>516</v>
      </c>
      <c r="L166" s="32"/>
      <c r="P166" s="2"/>
      <c r="R166" s="90"/>
      <c r="S166" s="90"/>
      <c r="T166" s="90"/>
    </row>
    <row r="167" s="1" customFormat="true" ht="69" customHeight="true" spans="1:20">
      <c r="A167" s="91">
        <f t="shared" si="1"/>
        <v>128</v>
      </c>
      <c r="B167" s="32" t="s">
        <v>647</v>
      </c>
      <c r="C167" s="32" t="s">
        <v>584</v>
      </c>
      <c r="D167" s="32" t="s">
        <v>648</v>
      </c>
      <c r="E167" s="95" t="s">
        <v>592</v>
      </c>
      <c r="F167" s="32" t="s">
        <v>649</v>
      </c>
      <c r="G167" s="32">
        <v>29000</v>
      </c>
      <c r="H167" s="32" t="s">
        <v>543</v>
      </c>
      <c r="I167" s="32">
        <v>2000</v>
      </c>
      <c r="J167" s="32" t="s">
        <v>644</v>
      </c>
      <c r="K167" s="32" t="s">
        <v>516</v>
      </c>
      <c r="L167" s="32"/>
      <c r="P167" s="2"/>
      <c r="R167" s="90"/>
      <c r="S167" s="90"/>
      <c r="T167" s="90"/>
    </row>
    <row r="168" s="1" customFormat="true" ht="39" customHeight="true" spans="1:20">
      <c r="A168" s="91">
        <f t="shared" si="1"/>
        <v>129</v>
      </c>
      <c r="B168" s="32" t="s">
        <v>650</v>
      </c>
      <c r="C168" s="32" t="s">
        <v>578</v>
      </c>
      <c r="D168" s="32" t="s">
        <v>579</v>
      </c>
      <c r="E168" s="32" t="s">
        <v>588</v>
      </c>
      <c r="F168" s="32" t="s">
        <v>651</v>
      </c>
      <c r="G168" s="91">
        <v>30751</v>
      </c>
      <c r="H168" s="32" t="s">
        <v>543</v>
      </c>
      <c r="I168" s="91">
        <v>18000</v>
      </c>
      <c r="J168" s="32" t="s">
        <v>83</v>
      </c>
      <c r="K168" s="32" t="s">
        <v>516</v>
      </c>
      <c r="L168" s="32"/>
      <c r="P168" s="2"/>
      <c r="R168" s="90"/>
      <c r="S168" s="90"/>
      <c r="T168" s="90"/>
    </row>
    <row r="169" s="1" customFormat="true" ht="49" customHeight="true" spans="1:20">
      <c r="A169" s="91">
        <f t="shared" si="1"/>
        <v>130</v>
      </c>
      <c r="B169" s="32" t="s">
        <v>652</v>
      </c>
      <c r="C169" s="32" t="s">
        <v>584</v>
      </c>
      <c r="D169" s="32" t="s">
        <v>579</v>
      </c>
      <c r="E169" s="66" t="s">
        <v>588</v>
      </c>
      <c r="F169" s="32" t="s">
        <v>653</v>
      </c>
      <c r="G169" s="32">
        <v>2500</v>
      </c>
      <c r="H169" s="32" t="s">
        <v>65</v>
      </c>
      <c r="I169" s="32">
        <v>600</v>
      </c>
      <c r="J169" s="32" t="s">
        <v>506</v>
      </c>
      <c r="K169" s="32" t="s">
        <v>516</v>
      </c>
      <c r="L169" s="32"/>
      <c r="P169" s="2"/>
      <c r="R169" s="90"/>
      <c r="S169" s="90"/>
      <c r="T169" s="90"/>
    </row>
    <row r="170" s="1" customFormat="true" ht="64" customHeight="true" spans="1:20">
      <c r="A170" s="91">
        <f t="shared" si="1"/>
        <v>131</v>
      </c>
      <c r="B170" s="32" t="s">
        <v>654</v>
      </c>
      <c r="C170" s="32" t="s">
        <v>573</v>
      </c>
      <c r="D170" s="32" t="s">
        <v>574</v>
      </c>
      <c r="E170" s="32">
        <v>2022</v>
      </c>
      <c r="F170" s="32" t="s">
        <v>655</v>
      </c>
      <c r="G170" s="32">
        <v>3013.08</v>
      </c>
      <c r="H170" s="32" t="s">
        <v>543</v>
      </c>
      <c r="I170" s="32">
        <v>3013</v>
      </c>
      <c r="J170" s="32" t="s">
        <v>576</v>
      </c>
      <c r="K170" s="32" t="s">
        <v>516</v>
      </c>
      <c r="L170" s="32"/>
      <c r="P170" s="2"/>
      <c r="R170" s="90"/>
      <c r="S170" s="90"/>
      <c r="T170" s="90"/>
    </row>
    <row r="171" s="1" customFormat="true" ht="21" customHeight="true" spans="1:20">
      <c r="A171" s="75" t="s">
        <v>100</v>
      </c>
      <c r="B171" s="92" t="s">
        <v>656</v>
      </c>
      <c r="C171" s="77">
        <v>18</v>
      </c>
      <c r="D171" s="77"/>
      <c r="E171" s="77"/>
      <c r="F171" s="77"/>
      <c r="G171" s="77">
        <v>1500592</v>
      </c>
      <c r="H171" s="77"/>
      <c r="I171" s="77">
        <v>269550</v>
      </c>
      <c r="J171" s="77"/>
      <c r="K171" s="77"/>
      <c r="L171" s="77"/>
      <c r="P171" s="2"/>
      <c r="R171" s="90"/>
      <c r="S171" s="90"/>
      <c r="T171" s="90"/>
    </row>
    <row r="172" s="1" customFormat="true" ht="21" customHeight="true" spans="1:20">
      <c r="A172" s="93"/>
      <c r="B172" s="79" t="s">
        <v>509</v>
      </c>
      <c r="C172" s="79">
        <v>12</v>
      </c>
      <c r="D172" s="79"/>
      <c r="E172" s="79"/>
      <c r="F172" s="79"/>
      <c r="G172" s="96">
        <v>1334794</v>
      </c>
      <c r="H172" s="96"/>
      <c r="I172" s="79">
        <v>216550</v>
      </c>
      <c r="J172" s="79"/>
      <c r="K172" s="79"/>
      <c r="L172" s="79"/>
      <c r="P172" s="2"/>
      <c r="R172" s="90"/>
      <c r="S172" s="90"/>
      <c r="T172" s="90"/>
    </row>
    <row r="173" s="1" customFormat="true" ht="59" customHeight="true" spans="1:20">
      <c r="A173" s="40">
        <f>A170+1</f>
        <v>132</v>
      </c>
      <c r="B173" s="39" t="s">
        <v>657</v>
      </c>
      <c r="C173" s="39" t="s">
        <v>658</v>
      </c>
      <c r="D173" s="39" t="s">
        <v>659</v>
      </c>
      <c r="E173" s="39" t="s">
        <v>513</v>
      </c>
      <c r="F173" s="39" t="s">
        <v>660</v>
      </c>
      <c r="G173" s="39">
        <v>164933</v>
      </c>
      <c r="H173" s="39" t="s">
        <v>72</v>
      </c>
      <c r="I173" s="39">
        <v>27752</v>
      </c>
      <c r="J173" s="39" t="s">
        <v>581</v>
      </c>
      <c r="K173" s="39" t="s">
        <v>661</v>
      </c>
      <c r="L173" s="39"/>
      <c r="P173" s="2"/>
      <c r="R173" s="90"/>
      <c r="S173" s="90"/>
      <c r="T173" s="90"/>
    </row>
    <row r="174" s="1" customFormat="true" ht="81" customHeight="true" spans="1:20">
      <c r="A174" s="40">
        <f>A173+1</f>
        <v>133</v>
      </c>
      <c r="B174" s="39" t="s">
        <v>662</v>
      </c>
      <c r="C174" s="39" t="s">
        <v>663</v>
      </c>
      <c r="D174" s="39" t="s">
        <v>659</v>
      </c>
      <c r="E174" s="39" t="s">
        <v>664</v>
      </c>
      <c r="F174" s="39" t="s">
        <v>665</v>
      </c>
      <c r="G174" s="39">
        <v>146080</v>
      </c>
      <c r="H174" s="39" t="s">
        <v>72</v>
      </c>
      <c r="I174" s="39">
        <v>26720</v>
      </c>
      <c r="J174" s="39" t="s">
        <v>83</v>
      </c>
      <c r="K174" s="39" t="s">
        <v>661</v>
      </c>
      <c r="L174" s="39" t="s">
        <v>74</v>
      </c>
      <c r="P174" s="2"/>
      <c r="R174" s="90"/>
      <c r="S174" s="90"/>
      <c r="T174" s="90"/>
    </row>
    <row r="175" s="1" customFormat="true" ht="52" customHeight="true" spans="1:20">
      <c r="A175" s="40">
        <f>A174+1</f>
        <v>134</v>
      </c>
      <c r="B175" s="39" t="s">
        <v>666</v>
      </c>
      <c r="C175" s="39" t="s">
        <v>663</v>
      </c>
      <c r="D175" s="39" t="s">
        <v>667</v>
      </c>
      <c r="E175" s="39" t="s">
        <v>664</v>
      </c>
      <c r="F175" s="39" t="s">
        <v>668</v>
      </c>
      <c r="G175" s="39">
        <v>122600</v>
      </c>
      <c r="H175" s="39" t="s">
        <v>72</v>
      </c>
      <c r="I175" s="39">
        <v>20000</v>
      </c>
      <c r="J175" s="39" t="s">
        <v>83</v>
      </c>
      <c r="K175" s="39" t="s">
        <v>661</v>
      </c>
      <c r="L175" s="39"/>
      <c r="P175" s="2"/>
      <c r="R175" s="90"/>
      <c r="S175" s="90"/>
      <c r="T175" s="90"/>
    </row>
    <row r="176" s="1" customFormat="true" ht="62" customHeight="true" spans="1:20">
      <c r="A176" s="40">
        <f>A175+1</f>
        <v>135</v>
      </c>
      <c r="B176" s="39" t="s">
        <v>669</v>
      </c>
      <c r="C176" s="39" t="s">
        <v>670</v>
      </c>
      <c r="D176" s="39" t="s">
        <v>659</v>
      </c>
      <c r="E176" s="39" t="s">
        <v>671</v>
      </c>
      <c r="F176" s="39" t="s">
        <v>672</v>
      </c>
      <c r="G176" s="39">
        <v>242241</v>
      </c>
      <c r="H176" s="39" t="s">
        <v>72</v>
      </c>
      <c r="I176" s="39">
        <v>36820</v>
      </c>
      <c r="J176" s="39" t="s">
        <v>673</v>
      </c>
      <c r="K176" s="39" t="s">
        <v>661</v>
      </c>
      <c r="L176" s="39"/>
      <c r="P176" s="2"/>
      <c r="R176" s="90"/>
      <c r="S176" s="90"/>
      <c r="T176" s="90"/>
    </row>
    <row r="177" s="1" customFormat="true" ht="37" customHeight="true" spans="1:20">
      <c r="A177" s="40">
        <f>A176+1</f>
        <v>136</v>
      </c>
      <c r="B177" s="39" t="s">
        <v>674</v>
      </c>
      <c r="C177" s="39" t="s">
        <v>663</v>
      </c>
      <c r="D177" s="39" t="s">
        <v>667</v>
      </c>
      <c r="E177" s="39" t="s">
        <v>675</v>
      </c>
      <c r="F177" s="39" t="s">
        <v>676</v>
      </c>
      <c r="G177" s="39">
        <v>274641</v>
      </c>
      <c r="H177" s="39" t="s">
        <v>72</v>
      </c>
      <c r="I177" s="39">
        <v>24884</v>
      </c>
      <c r="J177" s="39" t="s">
        <v>677</v>
      </c>
      <c r="K177" s="39" t="s">
        <v>661</v>
      </c>
      <c r="L177" s="39"/>
      <c r="P177" s="2"/>
      <c r="R177" s="90"/>
      <c r="S177" s="90"/>
      <c r="T177" s="90"/>
    </row>
    <row r="178" s="1" customFormat="true" ht="211" customHeight="true" spans="1:20">
      <c r="A178" s="40">
        <f t="shared" ref="A178:A184" si="2">A177+1</f>
        <v>137</v>
      </c>
      <c r="B178" s="39" t="s">
        <v>678</v>
      </c>
      <c r="C178" s="39" t="s">
        <v>663</v>
      </c>
      <c r="D178" s="39" t="s">
        <v>659</v>
      </c>
      <c r="E178" s="39" t="s">
        <v>675</v>
      </c>
      <c r="F178" s="97" t="s">
        <v>679</v>
      </c>
      <c r="G178" s="39">
        <v>228396</v>
      </c>
      <c r="H178" s="39" t="s">
        <v>72</v>
      </c>
      <c r="I178" s="39">
        <v>29000</v>
      </c>
      <c r="J178" s="39" t="s">
        <v>677</v>
      </c>
      <c r="K178" s="39" t="s">
        <v>661</v>
      </c>
      <c r="L178" s="39"/>
      <c r="P178" s="2"/>
      <c r="R178" s="90"/>
      <c r="S178" s="90"/>
      <c r="T178" s="90"/>
    </row>
    <row r="179" s="1" customFormat="true" ht="84" customHeight="true" spans="1:20">
      <c r="A179" s="40">
        <f t="shared" si="2"/>
        <v>138</v>
      </c>
      <c r="B179" s="39" t="s">
        <v>680</v>
      </c>
      <c r="C179" s="39" t="s">
        <v>663</v>
      </c>
      <c r="D179" s="39" t="s">
        <v>659</v>
      </c>
      <c r="E179" s="39" t="s">
        <v>526</v>
      </c>
      <c r="F179" s="98" t="s">
        <v>681</v>
      </c>
      <c r="G179" s="39">
        <v>38393</v>
      </c>
      <c r="H179" s="39" t="s">
        <v>65</v>
      </c>
      <c r="I179" s="39">
        <v>17950</v>
      </c>
      <c r="J179" s="39" t="s">
        <v>682</v>
      </c>
      <c r="K179" s="39" t="s">
        <v>661</v>
      </c>
      <c r="L179" s="39"/>
      <c r="P179" s="2"/>
      <c r="R179" s="90"/>
      <c r="S179" s="90"/>
      <c r="T179" s="90"/>
    </row>
    <row r="180" s="1" customFormat="true" ht="53" customHeight="true" spans="1:20">
      <c r="A180" s="40">
        <f t="shared" si="2"/>
        <v>139</v>
      </c>
      <c r="B180" s="39" t="s">
        <v>683</v>
      </c>
      <c r="C180" s="39" t="s">
        <v>670</v>
      </c>
      <c r="D180" s="39" t="s">
        <v>659</v>
      </c>
      <c r="E180" s="39" t="s">
        <v>520</v>
      </c>
      <c r="F180" s="39" t="s">
        <v>684</v>
      </c>
      <c r="G180" s="39">
        <v>8095</v>
      </c>
      <c r="H180" s="39" t="s">
        <v>65</v>
      </c>
      <c r="I180" s="39">
        <v>4540</v>
      </c>
      <c r="J180" s="39" t="s">
        <v>581</v>
      </c>
      <c r="K180" s="39" t="s">
        <v>661</v>
      </c>
      <c r="L180" s="39"/>
      <c r="P180" s="2"/>
      <c r="R180" s="90"/>
      <c r="S180" s="90"/>
      <c r="T180" s="90"/>
    </row>
    <row r="181" s="1" customFormat="true" ht="35" customHeight="true" spans="1:20">
      <c r="A181" s="40">
        <f t="shared" si="2"/>
        <v>140</v>
      </c>
      <c r="B181" s="39" t="s">
        <v>685</v>
      </c>
      <c r="C181" s="39" t="s">
        <v>663</v>
      </c>
      <c r="D181" s="39" t="s">
        <v>659</v>
      </c>
      <c r="E181" s="39" t="s">
        <v>520</v>
      </c>
      <c r="F181" s="39" t="s">
        <v>686</v>
      </c>
      <c r="G181" s="39">
        <v>4676</v>
      </c>
      <c r="H181" s="39" t="s">
        <v>72</v>
      </c>
      <c r="I181" s="39">
        <v>2450</v>
      </c>
      <c r="J181" s="39" t="s">
        <v>581</v>
      </c>
      <c r="K181" s="39" t="s">
        <v>661</v>
      </c>
      <c r="L181" s="39" t="s">
        <v>323</v>
      </c>
      <c r="P181" s="2"/>
      <c r="R181" s="90"/>
      <c r="S181" s="90"/>
      <c r="T181" s="90"/>
    </row>
    <row r="182" s="1" customFormat="true" ht="71" customHeight="true" spans="1:20">
      <c r="A182" s="40">
        <f t="shared" si="2"/>
        <v>141</v>
      </c>
      <c r="B182" s="39" t="s">
        <v>687</v>
      </c>
      <c r="C182" s="39" t="s">
        <v>663</v>
      </c>
      <c r="D182" s="39" t="s">
        <v>659</v>
      </c>
      <c r="E182" s="39" t="s">
        <v>526</v>
      </c>
      <c r="F182" s="98" t="s">
        <v>688</v>
      </c>
      <c r="G182" s="39">
        <v>6539</v>
      </c>
      <c r="H182" s="39" t="s">
        <v>72</v>
      </c>
      <c r="I182" s="39">
        <v>3680</v>
      </c>
      <c r="J182" s="39" t="s">
        <v>682</v>
      </c>
      <c r="K182" s="39" t="s">
        <v>661</v>
      </c>
      <c r="L182" s="39"/>
      <c r="P182" s="2"/>
      <c r="R182" s="90"/>
      <c r="S182" s="90"/>
      <c r="T182" s="90"/>
    </row>
    <row r="183" s="1" customFormat="true" ht="34" customHeight="true" spans="1:20">
      <c r="A183" s="40">
        <f t="shared" si="2"/>
        <v>142</v>
      </c>
      <c r="B183" s="39" t="s">
        <v>689</v>
      </c>
      <c r="C183" s="39" t="s">
        <v>663</v>
      </c>
      <c r="D183" s="39" t="s">
        <v>659</v>
      </c>
      <c r="E183" s="39" t="s">
        <v>690</v>
      </c>
      <c r="F183" s="39" t="s">
        <v>691</v>
      </c>
      <c r="G183" s="39">
        <v>89000</v>
      </c>
      <c r="H183" s="39" t="s">
        <v>65</v>
      </c>
      <c r="I183" s="39">
        <v>20000</v>
      </c>
      <c r="J183" s="39" t="s">
        <v>692</v>
      </c>
      <c r="K183" s="39" t="s">
        <v>661</v>
      </c>
      <c r="L183" s="39"/>
      <c r="P183" s="2"/>
      <c r="R183" s="90"/>
      <c r="S183" s="90"/>
      <c r="T183" s="90"/>
    </row>
    <row r="184" s="1" customFormat="true" ht="47" customHeight="true" spans="1:20">
      <c r="A184" s="40">
        <f t="shared" si="2"/>
        <v>143</v>
      </c>
      <c r="B184" s="39" t="s">
        <v>693</v>
      </c>
      <c r="C184" s="39" t="s">
        <v>663</v>
      </c>
      <c r="D184" s="39" t="s">
        <v>659</v>
      </c>
      <c r="E184" s="39" t="s">
        <v>526</v>
      </c>
      <c r="F184" s="39" t="s">
        <v>694</v>
      </c>
      <c r="G184" s="39">
        <v>9200</v>
      </c>
      <c r="H184" s="39" t="s">
        <v>65</v>
      </c>
      <c r="I184" s="39">
        <v>2754</v>
      </c>
      <c r="J184" s="39" t="s">
        <v>695</v>
      </c>
      <c r="K184" s="39" t="s">
        <v>661</v>
      </c>
      <c r="L184" s="39"/>
      <c r="P184" s="2"/>
      <c r="R184" s="90"/>
      <c r="S184" s="90"/>
      <c r="T184" s="90"/>
    </row>
    <row r="185" s="1" customFormat="true" ht="21" customHeight="true" spans="1:20">
      <c r="A185" s="93"/>
      <c r="B185" s="79" t="s">
        <v>582</v>
      </c>
      <c r="C185" s="79">
        <v>6</v>
      </c>
      <c r="D185" s="79"/>
      <c r="E185" s="99"/>
      <c r="F185" s="79"/>
      <c r="G185" s="79">
        <v>165798</v>
      </c>
      <c r="H185" s="79"/>
      <c r="I185" s="79">
        <v>53000</v>
      </c>
      <c r="J185" s="79"/>
      <c r="K185" s="79"/>
      <c r="L185" s="79"/>
      <c r="P185" s="2"/>
      <c r="R185" s="90"/>
      <c r="S185" s="90"/>
      <c r="T185" s="90"/>
    </row>
    <row r="186" s="1" customFormat="true" ht="37" customHeight="true" spans="1:20">
      <c r="A186" s="40">
        <f>A184+1</f>
        <v>144</v>
      </c>
      <c r="B186" s="39" t="s">
        <v>696</v>
      </c>
      <c r="C186" s="39" t="s">
        <v>670</v>
      </c>
      <c r="D186" s="39" t="s">
        <v>659</v>
      </c>
      <c r="E186" s="39" t="s">
        <v>592</v>
      </c>
      <c r="F186" s="39" t="s">
        <v>697</v>
      </c>
      <c r="G186" s="39">
        <v>11009</v>
      </c>
      <c r="H186" s="39" t="s">
        <v>65</v>
      </c>
      <c r="I186" s="39">
        <v>3000</v>
      </c>
      <c r="J186" s="39" t="s">
        <v>698</v>
      </c>
      <c r="K186" s="39" t="s">
        <v>661</v>
      </c>
      <c r="L186" s="39"/>
      <c r="P186" s="2"/>
      <c r="R186" s="90"/>
      <c r="S186" s="90"/>
      <c r="T186" s="90"/>
    </row>
    <row r="187" s="1" customFormat="true" ht="40" customHeight="true" spans="1:20">
      <c r="A187" s="40">
        <f>A186+1</f>
        <v>145</v>
      </c>
      <c r="B187" s="39" t="s">
        <v>699</v>
      </c>
      <c r="C187" s="39" t="s">
        <v>670</v>
      </c>
      <c r="D187" s="39" t="s">
        <v>659</v>
      </c>
      <c r="E187" s="39" t="s">
        <v>588</v>
      </c>
      <c r="F187" s="39" t="s">
        <v>700</v>
      </c>
      <c r="G187" s="39">
        <v>9375</v>
      </c>
      <c r="H187" s="39" t="s">
        <v>65</v>
      </c>
      <c r="I187" s="39">
        <v>4000</v>
      </c>
      <c r="J187" s="39" t="s">
        <v>701</v>
      </c>
      <c r="K187" s="39" t="s">
        <v>661</v>
      </c>
      <c r="L187" s="39"/>
      <c r="P187" s="2"/>
      <c r="R187" s="90"/>
      <c r="S187" s="90"/>
      <c r="T187" s="90"/>
    </row>
    <row r="188" s="4" customFormat="true" ht="32" customHeight="true" spans="1:12">
      <c r="A188" s="40">
        <f>A187+1</f>
        <v>146</v>
      </c>
      <c r="B188" s="32" t="s">
        <v>702</v>
      </c>
      <c r="C188" s="39" t="s">
        <v>670</v>
      </c>
      <c r="D188" s="39" t="s">
        <v>659</v>
      </c>
      <c r="E188" s="39" t="s">
        <v>588</v>
      </c>
      <c r="F188" s="39" t="s">
        <v>703</v>
      </c>
      <c r="G188" s="39">
        <v>35625</v>
      </c>
      <c r="H188" s="39" t="s">
        <v>65</v>
      </c>
      <c r="I188" s="100">
        <v>1000</v>
      </c>
      <c r="J188" s="39" t="s">
        <v>698</v>
      </c>
      <c r="K188" s="39" t="s">
        <v>661</v>
      </c>
      <c r="L188" s="100"/>
    </row>
    <row r="189" s="4" customFormat="true" ht="63" customHeight="true" spans="1:12">
      <c r="A189" s="40">
        <f>A188+1</f>
        <v>147</v>
      </c>
      <c r="B189" s="32" t="s">
        <v>704</v>
      </c>
      <c r="C189" s="39" t="s">
        <v>663</v>
      </c>
      <c r="D189" s="39" t="s">
        <v>659</v>
      </c>
      <c r="E189" s="39" t="s">
        <v>588</v>
      </c>
      <c r="F189" s="39" t="s">
        <v>705</v>
      </c>
      <c r="G189" s="100">
        <v>5829</v>
      </c>
      <c r="H189" s="39" t="s">
        <v>65</v>
      </c>
      <c r="I189" s="100">
        <v>4500</v>
      </c>
      <c r="J189" s="39" t="s">
        <v>115</v>
      </c>
      <c r="K189" s="39" t="s">
        <v>661</v>
      </c>
      <c r="L189" s="100"/>
    </row>
    <row r="190" s="4" customFormat="true" ht="76" customHeight="true" spans="1:12">
      <c r="A190" s="40">
        <f>A189+1</f>
        <v>148</v>
      </c>
      <c r="B190" s="32" t="s">
        <v>706</v>
      </c>
      <c r="C190" s="39" t="s">
        <v>707</v>
      </c>
      <c r="D190" s="39" t="s">
        <v>667</v>
      </c>
      <c r="E190" s="39" t="s">
        <v>592</v>
      </c>
      <c r="F190" s="98" t="s">
        <v>708</v>
      </c>
      <c r="G190" s="100">
        <v>98960</v>
      </c>
      <c r="H190" s="39" t="s">
        <v>72</v>
      </c>
      <c r="I190" s="100">
        <v>40000</v>
      </c>
      <c r="J190" s="39" t="s">
        <v>709</v>
      </c>
      <c r="K190" s="39" t="s">
        <v>661</v>
      </c>
      <c r="L190" s="100"/>
    </row>
    <row r="191" s="4" customFormat="true" ht="67" customHeight="true" spans="1:12">
      <c r="A191" s="40">
        <f>A190+1</f>
        <v>149</v>
      </c>
      <c r="B191" s="32" t="s">
        <v>710</v>
      </c>
      <c r="C191" s="39" t="s">
        <v>663</v>
      </c>
      <c r="D191" s="39" t="s">
        <v>659</v>
      </c>
      <c r="E191" s="39" t="s">
        <v>592</v>
      </c>
      <c r="F191" s="39" t="s">
        <v>711</v>
      </c>
      <c r="G191" s="100">
        <v>5000</v>
      </c>
      <c r="H191" s="39" t="s">
        <v>114</v>
      </c>
      <c r="I191" s="100">
        <v>500</v>
      </c>
      <c r="J191" s="39" t="s">
        <v>356</v>
      </c>
      <c r="K191" s="39" t="s">
        <v>661</v>
      </c>
      <c r="L191" s="100"/>
    </row>
    <row r="192" s="1" customFormat="true" ht="21" customHeight="true" spans="1:20">
      <c r="A192" s="75" t="s">
        <v>108</v>
      </c>
      <c r="B192" s="92" t="s">
        <v>712</v>
      </c>
      <c r="C192" s="77">
        <v>22</v>
      </c>
      <c r="D192" s="94"/>
      <c r="E192" s="94"/>
      <c r="F192" s="94"/>
      <c r="G192" s="77">
        <v>1599231</v>
      </c>
      <c r="H192" s="77"/>
      <c r="I192" s="77">
        <v>287247</v>
      </c>
      <c r="J192" s="94"/>
      <c r="K192" s="94"/>
      <c r="L192" s="94"/>
      <c r="P192" s="2"/>
      <c r="R192" s="90"/>
      <c r="S192" s="90"/>
      <c r="T192" s="90"/>
    </row>
    <row r="193" s="1" customFormat="true" ht="21" customHeight="true" spans="1:20">
      <c r="A193" s="93"/>
      <c r="B193" s="79" t="s">
        <v>509</v>
      </c>
      <c r="C193" s="79">
        <v>17</v>
      </c>
      <c r="D193" s="79"/>
      <c r="E193" s="79"/>
      <c r="F193" s="79"/>
      <c r="G193" s="79">
        <v>1020828</v>
      </c>
      <c r="H193" s="79"/>
      <c r="I193" s="79">
        <v>206797</v>
      </c>
      <c r="J193" s="79"/>
      <c r="K193" s="79"/>
      <c r="L193" s="79"/>
      <c r="P193" s="2"/>
      <c r="R193" s="90"/>
      <c r="S193" s="90"/>
      <c r="T193" s="90"/>
    </row>
    <row r="194" s="1" customFormat="true" ht="48" customHeight="true" spans="1:20">
      <c r="A194" s="40">
        <f>A191+1</f>
        <v>150</v>
      </c>
      <c r="B194" s="39" t="s">
        <v>713</v>
      </c>
      <c r="C194" s="39" t="s">
        <v>714</v>
      </c>
      <c r="D194" s="39" t="s">
        <v>715</v>
      </c>
      <c r="E194" s="39" t="s">
        <v>716</v>
      </c>
      <c r="F194" s="39" t="s">
        <v>717</v>
      </c>
      <c r="G194" s="39">
        <v>17000</v>
      </c>
      <c r="H194" s="39" t="s">
        <v>72</v>
      </c>
      <c r="I194" s="39">
        <v>1000</v>
      </c>
      <c r="J194" s="39" t="s">
        <v>581</v>
      </c>
      <c r="K194" s="39" t="s">
        <v>718</v>
      </c>
      <c r="L194" s="39"/>
      <c r="P194" s="2"/>
      <c r="R194" s="90"/>
      <c r="S194" s="90"/>
      <c r="T194" s="90"/>
    </row>
    <row r="195" s="1" customFormat="true" ht="46" customHeight="true" spans="1:20">
      <c r="A195" s="40">
        <f>A194+1</f>
        <v>151</v>
      </c>
      <c r="B195" s="39" t="s">
        <v>719</v>
      </c>
      <c r="C195" s="39" t="s">
        <v>714</v>
      </c>
      <c r="D195" s="39" t="s">
        <v>715</v>
      </c>
      <c r="E195" s="39" t="s">
        <v>720</v>
      </c>
      <c r="F195" s="39" t="s">
        <v>721</v>
      </c>
      <c r="G195" s="39">
        <v>6500</v>
      </c>
      <c r="H195" s="39" t="s">
        <v>65</v>
      </c>
      <c r="I195" s="39">
        <v>800</v>
      </c>
      <c r="J195" s="39" t="s">
        <v>581</v>
      </c>
      <c r="K195" s="39" t="s">
        <v>718</v>
      </c>
      <c r="L195" s="39" t="s">
        <v>145</v>
      </c>
      <c r="P195" s="2"/>
      <c r="R195" s="90"/>
      <c r="S195" s="90"/>
      <c r="T195" s="90"/>
    </row>
    <row r="196" s="1" customFormat="true" ht="34" customHeight="true" spans="1:20">
      <c r="A196" s="40">
        <f t="shared" ref="A196:A202" si="3">A195+1</f>
        <v>152</v>
      </c>
      <c r="B196" s="39" t="s">
        <v>722</v>
      </c>
      <c r="C196" s="39" t="s">
        <v>714</v>
      </c>
      <c r="D196" s="39" t="s">
        <v>723</v>
      </c>
      <c r="E196" s="39" t="s">
        <v>724</v>
      </c>
      <c r="F196" s="39" t="s">
        <v>725</v>
      </c>
      <c r="G196" s="39">
        <v>7560</v>
      </c>
      <c r="H196" s="39" t="s">
        <v>65</v>
      </c>
      <c r="I196" s="39">
        <v>2000</v>
      </c>
      <c r="J196" s="39" t="s">
        <v>726</v>
      </c>
      <c r="K196" s="39" t="s">
        <v>718</v>
      </c>
      <c r="L196" s="39"/>
      <c r="P196" s="2"/>
      <c r="R196" s="90"/>
      <c r="S196" s="90"/>
      <c r="T196" s="90"/>
    </row>
    <row r="197" s="1" customFormat="true" ht="39" customHeight="true" spans="1:20">
      <c r="A197" s="40">
        <f t="shared" si="3"/>
        <v>153</v>
      </c>
      <c r="B197" s="39" t="s">
        <v>727</v>
      </c>
      <c r="C197" s="39" t="s">
        <v>728</v>
      </c>
      <c r="D197" s="39" t="s">
        <v>729</v>
      </c>
      <c r="E197" s="39" t="s">
        <v>730</v>
      </c>
      <c r="F197" s="39" t="s">
        <v>731</v>
      </c>
      <c r="G197" s="39">
        <v>60000</v>
      </c>
      <c r="H197" s="39" t="s">
        <v>65</v>
      </c>
      <c r="I197" s="39">
        <v>10000</v>
      </c>
      <c r="J197" s="39" t="s">
        <v>732</v>
      </c>
      <c r="K197" s="39" t="s">
        <v>718</v>
      </c>
      <c r="L197" s="39"/>
      <c r="P197" s="2"/>
      <c r="R197" s="90"/>
      <c r="S197" s="90"/>
      <c r="T197" s="90"/>
    </row>
    <row r="198" s="1" customFormat="true" ht="44" customHeight="true" spans="1:20">
      <c r="A198" s="40">
        <f t="shared" si="3"/>
        <v>154</v>
      </c>
      <c r="B198" s="39" t="s">
        <v>733</v>
      </c>
      <c r="C198" s="39" t="s">
        <v>734</v>
      </c>
      <c r="D198" s="39" t="s">
        <v>729</v>
      </c>
      <c r="E198" s="39" t="s">
        <v>720</v>
      </c>
      <c r="F198" s="39" t="s">
        <v>735</v>
      </c>
      <c r="G198" s="39">
        <v>6500</v>
      </c>
      <c r="H198" s="39" t="s">
        <v>65</v>
      </c>
      <c r="I198" s="39">
        <v>800</v>
      </c>
      <c r="J198" s="39" t="s">
        <v>581</v>
      </c>
      <c r="K198" s="39" t="s">
        <v>718</v>
      </c>
      <c r="L198" s="39" t="s">
        <v>145</v>
      </c>
      <c r="P198" s="2"/>
      <c r="R198" s="90"/>
      <c r="S198" s="90"/>
      <c r="T198" s="90"/>
    </row>
    <row r="199" s="1" customFormat="true" ht="68" customHeight="true" spans="1:20">
      <c r="A199" s="40">
        <f t="shared" si="3"/>
        <v>155</v>
      </c>
      <c r="B199" s="39" t="s">
        <v>736</v>
      </c>
      <c r="C199" s="39" t="s">
        <v>737</v>
      </c>
      <c r="D199" s="39" t="s">
        <v>715</v>
      </c>
      <c r="E199" s="39" t="s">
        <v>738</v>
      </c>
      <c r="F199" s="39" t="s">
        <v>739</v>
      </c>
      <c r="G199" s="39">
        <v>3498</v>
      </c>
      <c r="H199" s="39" t="s">
        <v>65</v>
      </c>
      <c r="I199" s="39">
        <v>2925</v>
      </c>
      <c r="J199" s="39" t="s">
        <v>581</v>
      </c>
      <c r="K199" s="39" t="s">
        <v>718</v>
      </c>
      <c r="L199" s="39"/>
      <c r="P199" s="2"/>
      <c r="R199" s="90"/>
      <c r="S199" s="90"/>
      <c r="T199" s="90"/>
    </row>
    <row r="200" s="1" customFormat="true" ht="39" customHeight="true" spans="1:20">
      <c r="A200" s="40">
        <f t="shared" si="3"/>
        <v>156</v>
      </c>
      <c r="B200" s="39" t="s">
        <v>740</v>
      </c>
      <c r="C200" s="39" t="s">
        <v>714</v>
      </c>
      <c r="D200" s="39" t="s">
        <v>723</v>
      </c>
      <c r="E200" s="39" t="s">
        <v>741</v>
      </c>
      <c r="F200" s="39" t="s">
        <v>742</v>
      </c>
      <c r="G200" s="39">
        <v>3680</v>
      </c>
      <c r="H200" s="39" t="s">
        <v>65</v>
      </c>
      <c r="I200" s="39">
        <v>1500</v>
      </c>
      <c r="J200" s="39" t="s">
        <v>732</v>
      </c>
      <c r="K200" s="39" t="s">
        <v>718</v>
      </c>
      <c r="L200" s="39"/>
      <c r="P200" s="2"/>
      <c r="R200" s="90"/>
      <c r="S200" s="90"/>
      <c r="T200" s="90"/>
    </row>
    <row r="201" s="1" customFormat="true" ht="34" customHeight="true" spans="1:20">
      <c r="A201" s="40">
        <f t="shared" si="3"/>
        <v>157</v>
      </c>
      <c r="B201" s="39" t="s">
        <v>743</v>
      </c>
      <c r="C201" s="39" t="s">
        <v>734</v>
      </c>
      <c r="D201" s="39" t="s">
        <v>744</v>
      </c>
      <c r="E201" s="39" t="s">
        <v>745</v>
      </c>
      <c r="F201" s="39" t="s">
        <v>746</v>
      </c>
      <c r="G201" s="39">
        <v>1450</v>
      </c>
      <c r="H201" s="39" t="s">
        <v>65</v>
      </c>
      <c r="I201" s="39">
        <v>800</v>
      </c>
      <c r="J201" s="39" t="s">
        <v>747</v>
      </c>
      <c r="K201" s="39" t="s">
        <v>718</v>
      </c>
      <c r="L201" s="39"/>
      <c r="P201" s="2"/>
      <c r="R201" s="90"/>
      <c r="S201" s="90"/>
      <c r="T201" s="90"/>
    </row>
    <row r="202" s="1" customFormat="true" ht="35" customHeight="true" spans="1:20">
      <c r="A202" s="40">
        <f t="shared" si="3"/>
        <v>158</v>
      </c>
      <c r="B202" s="39" t="s">
        <v>748</v>
      </c>
      <c r="C202" s="39" t="s">
        <v>734</v>
      </c>
      <c r="D202" s="39" t="s">
        <v>744</v>
      </c>
      <c r="E202" s="39" t="s">
        <v>745</v>
      </c>
      <c r="F202" s="39" t="s">
        <v>749</v>
      </c>
      <c r="G202" s="39">
        <v>2850</v>
      </c>
      <c r="H202" s="39" t="s">
        <v>65</v>
      </c>
      <c r="I202" s="39">
        <v>1200</v>
      </c>
      <c r="J202" s="39" t="s">
        <v>747</v>
      </c>
      <c r="K202" s="39" t="s">
        <v>718</v>
      </c>
      <c r="L202" s="39"/>
      <c r="P202" s="2"/>
      <c r="R202" s="90"/>
      <c r="S202" s="90"/>
      <c r="T202" s="90"/>
    </row>
    <row r="203" s="1" customFormat="true" ht="67" customHeight="true" spans="1:20">
      <c r="A203" s="40">
        <f t="shared" ref="A203:A210" si="4">A202+1</f>
        <v>159</v>
      </c>
      <c r="B203" s="39" t="s">
        <v>750</v>
      </c>
      <c r="C203" s="39" t="s">
        <v>737</v>
      </c>
      <c r="D203" s="39" t="s">
        <v>715</v>
      </c>
      <c r="E203" s="39" t="s">
        <v>751</v>
      </c>
      <c r="F203" s="39" t="s">
        <v>752</v>
      </c>
      <c r="G203" s="39">
        <v>25000</v>
      </c>
      <c r="H203" s="39" t="s">
        <v>72</v>
      </c>
      <c r="I203" s="39">
        <v>8000</v>
      </c>
      <c r="J203" s="39" t="s">
        <v>709</v>
      </c>
      <c r="K203" s="39" t="s">
        <v>718</v>
      </c>
      <c r="L203" s="39"/>
      <c r="P203" s="2"/>
      <c r="R203" s="90"/>
      <c r="S203" s="90"/>
      <c r="T203" s="90"/>
    </row>
    <row r="204" s="1" customFormat="true" ht="75" customHeight="true" spans="1:20">
      <c r="A204" s="40">
        <f t="shared" si="4"/>
        <v>160</v>
      </c>
      <c r="B204" s="39" t="s">
        <v>753</v>
      </c>
      <c r="C204" s="39" t="s">
        <v>754</v>
      </c>
      <c r="D204" s="39" t="s">
        <v>723</v>
      </c>
      <c r="E204" s="39" t="s">
        <v>755</v>
      </c>
      <c r="F204" s="98" t="s">
        <v>756</v>
      </c>
      <c r="G204" s="39">
        <v>166000</v>
      </c>
      <c r="H204" s="39" t="s">
        <v>72</v>
      </c>
      <c r="I204" s="39">
        <v>40000</v>
      </c>
      <c r="J204" s="39" t="s">
        <v>757</v>
      </c>
      <c r="K204" s="39" t="s">
        <v>718</v>
      </c>
      <c r="L204" s="39"/>
      <c r="P204" s="2"/>
      <c r="R204" s="90"/>
      <c r="S204" s="90"/>
      <c r="T204" s="90"/>
    </row>
    <row r="205" s="1" customFormat="true" ht="55" customHeight="true" spans="1:20">
      <c r="A205" s="40">
        <f t="shared" si="4"/>
        <v>161</v>
      </c>
      <c r="B205" s="39" t="s">
        <v>758</v>
      </c>
      <c r="C205" s="39" t="s">
        <v>759</v>
      </c>
      <c r="D205" s="39" t="s">
        <v>715</v>
      </c>
      <c r="E205" s="39" t="s">
        <v>760</v>
      </c>
      <c r="F205" s="39" t="s">
        <v>761</v>
      </c>
      <c r="G205" s="39">
        <v>175452</v>
      </c>
      <c r="H205" s="39" t="s">
        <v>72</v>
      </c>
      <c r="I205" s="39">
        <v>21672</v>
      </c>
      <c r="J205" s="39" t="s">
        <v>762</v>
      </c>
      <c r="K205" s="39" t="s">
        <v>718</v>
      </c>
      <c r="L205" s="39"/>
      <c r="P205" s="2"/>
      <c r="R205" s="90"/>
      <c r="S205" s="90"/>
      <c r="T205" s="90"/>
    </row>
    <row r="206" s="1" customFormat="true" ht="69" customHeight="true" spans="1:20">
      <c r="A206" s="40">
        <f t="shared" si="4"/>
        <v>162</v>
      </c>
      <c r="B206" s="39" t="s">
        <v>763</v>
      </c>
      <c r="C206" s="39" t="s">
        <v>754</v>
      </c>
      <c r="D206" s="39" t="s">
        <v>764</v>
      </c>
      <c r="E206" s="39" t="s">
        <v>741</v>
      </c>
      <c r="F206" s="39" t="s">
        <v>765</v>
      </c>
      <c r="G206" s="39">
        <v>54000</v>
      </c>
      <c r="H206" s="39" t="s">
        <v>72</v>
      </c>
      <c r="I206" s="39">
        <v>15000</v>
      </c>
      <c r="J206" s="39" t="s">
        <v>762</v>
      </c>
      <c r="K206" s="39" t="s">
        <v>718</v>
      </c>
      <c r="L206" s="39"/>
      <c r="P206" s="2"/>
      <c r="R206" s="90"/>
      <c r="S206" s="90"/>
      <c r="T206" s="90"/>
    </row>
    <row r="207" s="1" customFormat="true" ht="47" customHeight="true" spans="1:20">
      <c r="A207" s="40">
        <f t="shared" si="4"/>
        <v>163</v>
      </c>
      <c r="B207" s="39" t="s">
        <v>766</v>
      </c>
      <c r="C207" s="39" t="s">
        <v>728</v>
      </c>
      <c r="D207" s="39" t="s">
        <v>764</v>
      </c>
      <c r="E207" s="39" t="s">
        <v>767</v>
      </c>
      <c r="F207" s="39" t="s">
        <v>768</v>
      </c>
      <c r="G207" s="39">
        <v>170000</v>
      </c>
      <c r="H207" s="39" t="s">
        <v>261</v>
      </c>
      <c r="I207" s="39">
        <v>52000</v>
      </c>
      <c r="J207" s="39" t="s">
        <v>762</v>
      </c>
      <c r="K207" s="39" t="s">
        <v>718</v>
      </c>
      <c r="L207" s="39"/>
      <c r="P207" s="2"/>
      <c r="R207" s="90"/>
      <c r="S207" s="90"/>
      <c r="T207" s="90"/>
    </row>
    <row r="208" s="1" customFormat="true" ht="57" customHeight="true" spans="1:20">
      <c r="A208" s="40">
        <f t="shared" si="4"/>
        <v>164</v>
      </c>
      <c r="B208" s="39" t="s">
        <v>769</v>
      </c>
      <c r="C208" s="39" t="s">
        <v>737</v>
      </c>
      <c r="D208" s="39" t="s">
        <v>715</v>
      </c>
      <c r="E208" s="39" t="s">
        <v>770</v>
      </c>
      <c r="F208" s="39" t="s">
        <v>771</v>
      </c>
      <c r="G208" s="39">
        <v>142000</v>
      </c>
      <c r="H208" s="39" t="s">
        <v>72</v>
      </c>
      <c r="I208" s="39">
        <v>25000</v>
      </c>
      <c r="J208" s="39" t="s">
        <v>772</v>
      </c>
      <c r="K208" s="39" t="s">
        <v>718</v>
      </c>
      <c r="L208" s="39"/>
      <c r="P208" s="2"/>
      <c r="R208" s="90"/>
      <c r="S208" s="90"/>
      <c r="T208" s="90"/>
    </row>
    <row r="209" s="1" customFormat="true" ht="58" customHeight="true" spans="1:20">
      <c r="A209" s="40">
        <f t="shared" si="4"/>
        <v>165</v>
      </c>
      <c r="B209" s="39" t="s">
        <v>773</v>
      </c>
      <c r="C209" s="39" t="s">
        <v>754</v>
      </c>
      <c r="D209" s="39" t="s">
        <v>723</v>
      </c>
      <c r="E209" s="39" t="s">
        <v>774</v>
      </c>
      <c r="F209" s="39" t="s">
        <v>775</v>
      </c>
      <c r="G209" s="39">
        <v>80000</v>
      </c>
      <c r="H209" s="39" t="s">
        <v>72</v>
      </c>
      <c r="I209" s="39">
        <v>15000</v>
      </c>
      <c r="J209" s="39" t="s">
        <v>762</v>
      </c>
      <c r="K209" s="39" t="s">
        <v>718</v>
      </c>
      <c r="L209" s="39"/>
      <c r="P209" s="2"/>
      <c r="R209" s="90"/>
      <c r="S209" s="90"/>
      <c r="T209" s="90"/>
    </row>
    <row r="210" s="1" customFormat="true" ht="46" customHeight="true" spans="1:20">
      <c r="A210" s="40">
        <f t="shared" si="4"/>
        <v>166</v>
      </c>
      <c r="B210" s="39" t="s">
        <v>776</v>
      </c>
      <c r="C210" s="39" t="s">
        <v>777</v>
      </c>
      <c r="D210" s="39" t="s">
        <v>715</v>
      </c>
      <c r="E210" s="39" t="s">
        <v>778</v>
      </c>
      <c r="F210" s="39" t="s">
        <v>779</v>
      </c>
      <c r="G210" s="39">
        <v>99338</v>
      </c>
      <c r="H210" s="39" t="s">
        <v>72</v>
      </c>
      <c r="I210" s="39">
        <v>9100</v>
      </c>
      <c r="J210" s="39" t="s">
        <v>73</v>
      </c>
      <c r="K210" s="39" t="s">
        <v>718</v>
      </c>
      <c r="L210" s="39"/>
      <c r="P210" s="2"/>
      <c r="R210" s="90"/>
      <c r="S210" s="90"/>
      <c r="T210" s="90"/>
    </row>
    <row r="211" s="1" customFormat="true" ht="21" customHeight="true" spans="1:20">
      <c r="A211" s="93"/>
      <c r="B211" s="79" t="s">
        <v>582</v>
      </c>
      <c r="C211" s="79">
        <v>5</v>
      </c>
      <c r="D211" s="79"/>
      <c r="E211" s="79"/>
      <c r="F211" s="79"/>
      <c r="G211" s="79">
        <v>578403</v>
      </c>
      <c r="H211" s="79"/>
      <c r="I211" s="79">
        <v>80450</v>
      </c>
      <c r="J211" s="79"/>
      <c r="K211" s="79"/>
      <c r="L211" s="79"/>
      <c r="P211" s="2"/>
      <c r="R211" s="90"/>
      <c r="S211" s="90"/>
      <c r="T211" s="90"/>
    </row>
    <row r="212" s="1" customFormat="true" ht="34" customHeight="true" spans="1:20">
      <c r="A212" s="40">
        <f>A210+1</f>
        <v>167</v>
      </c>
      <c r="B212" s="39" t="s">
        <v>780</v>
      </c>
      <c r="C212" s="39" t="s">
        <v>734</v>
      </c>
      <c r="D212" s="39" t="s">
        <v>744</v>
      </c>
      <c r="E212" s="39" t="s">
        <v>781</v>
      </c>
      <c r="F212" s="39" t="s">
        <v>782</v>
      </c>
      <c r="G212" s="39">
        <v>2220</v>
      </c>
      <c r="H212" s="39" t="s">
        <v>65</v>
      </c>
      <c r="I212" s="39">
        <v>1450</v>
      </c>
      <c r="J212" s="39" t="s">
        <v>747</v>
      </c>
      <c r="K212" s="39" t="s">
        <v>718</v>
      </c>
      <c r="L212" s="39"/>
      <c r="P212" s="2"/>
      <c r="R212" s="90"/>
      <c r="S212" s="90"/>
      <c r="T212" s="90"/>
    </row>
    <row r="213" s="1" customFormat="true" ht="39" customHeight="true" spans="1:20">
      <c r="A213" s="40">
        <f>A212+1</f>
        <v>168</v>
      </c>
      <c r="B213" s="39" t="s">
        <v>783</v>
      </c>
      <c r="C213" s="39" t="s">
        <v>737</v>
      </c>
      <c r="D213" s="39" t="s">
        <v>715</v>
      </c>
      <c r="E213" s="39" t="s">
        <v>348</v>
      </c>
      <c r="F213" s="39" t="s">
        <v>784</v>
      </c>
      <c r="G213" s="39">
        <v>15000</v>
      </c>
      <c r="H213" s="39" t="s">
        <v>65</v>
      </c>
      <c r="I213" s="39">
        <v>3000</v>
      </c>
      <c r="J213" s="39" t="s">
        <v>368</v>
      </c>
      <c r="K213" s="39" t="s">
        <v>718</v>
      </c>
      <c r="L213" s="39"/>
      <c r="P213" s="2"/>
      <c r="R213" s="90"/>
      <c r="S213" s="90"/>
      <c r="T213" s="90"/>
    </row>
    <row r="214" s="4" customFormat="true" ht="69" customHeight="true" spans="1:12">
      <c r="A214" s="40">
        <f>A213+1</f>
        <v>169</v>
      </c>
      <c r="B214" s="47" t="s">
        <v>785</v>
      </c>
      <c r="C214" s="47" t="s">
        <v>786</v>
      </c>
      <c r="D214" s="32" t="s">
        <v>723</v>
      </c>
      <c r="E214" s="47" t="s">
        <v>787</v>
      </c>
      <c r="F214" s="32" t="s">
        <v>788</v>
      </c>
      <c r="G214" s="32">
        <v>22745</v>
      </c>
      <c r="H214" s="39" t="s">
        <v>72</v>
      </c>
      <c r="I214" s="32">
        <v>6000</v>
      </c>
      <c r="J214" s="32" t="s">
        <v>709</v>
      </c>
      <c r="K214" s="32" t="s">
        <v>718</v>
      </c>
      <c r="L214" s="32"/>
    </row>
    <row r="215" s="4" customFormat="true" ht="39" customHeight="true" spans="1:12">
      <c r="A215" s="40">
        <f>A214+1</f>
        <v>170</v>
      </c>
      <c r="B215" s="47" t="s">
        <v>789</v>
      </c>
      <c r="C215" s="47" t="s">
        <v>737</v>
      </c>
      <c r="D215" s="32" t="s">
        <v>715</v>
      </c>
      <c r="E215" s="47" t="s">
        <v>790</v>
      </c>
      <c r="F215" s="32" t="s">
        <v>791</v>
      </c>
      <c r="G215" s="32">
        <v>139408</v>
      </c>
      <c r="H215" s="39" t="s">
        <v>72</v>
      </c>
      <c r="I215" s="32">
        <v>20000</v>
      </c>
      <c r="J215" s="32" t="s">
        <v>709</v>
      </c>
      <c r="K215" s="32" t="s">
        <v>718</v>
      </c>
      <c r="L215" s="32"/>
    </row>
    <row r="216" s="4" customFormat="true" ht="36" customHeight="true" spans="1:12">
      <c r="A216" s="40">
        <f>A215+1</f>
        <v>171</v>
      </c>
      <c r="B216" s="47" t="s">
        <v>792</v>
      </c>
      <c r="C216" s="47" t="s">
        <v>737</v>
      </c>
      <c r="D216" s="32" t="s">
        <v>723</v>
      </c>
      <c r="E216" s="47" t="s">
        <v>793</v>
      </c>
      <c r="F216" s="32" t="s">
        <v>794</v>
      </c>
      <c r="G216" s="32">
        <v>399030</v>
      </c>
      <c r="H216" s="39" t="s">
        <v>72</v>
      </c>
      <c r="I216" s="32">
        <v>50000</v>
      </c>
      <c r="J216" s="32" t="s">
        <v>709</v>
      </c>
      <c r="K216" s="32" t="s">
        <v>718</v>
      </c>
      <c r="L216" s="32"/>
    </row>
    <row r="217" s="1" customFormat="true" ht="21" customHeight="true" spans="1:20">
      <c r="A217" s="101" t="s">
        <v>117</v>
      </c>
      <c r="B217" s="102" t="s">
        <v>795</v>
      </c>
      <c r="C217" s="103">
        <v>43</v>
      </c>
      <c r="D217" s="103"/>
      <c r="E217" s="103"/>
      <c r="F217" s="103"/>
      <c r="G217" s="106">
        <v>2149615.54</v>
      </c>
      <c r="H217" s="106"/>
      <c r="I217" s="106">
        <v>223519</v>
      </c>
      <c r="J217" s="108"/>
      <c r="K217" s="108"/>
      <c r="L217" s="109"/>
      <c r="P217" s="2"/>
      <c r="R217" s="90"/>
      <c r="S217" s="90"/>
      <c r="T217" s="90"/>
    </row>
    <row r="218" s="1" customFormat="true" ht="21" customHeight="true" spans="1:20">
      <c r="A218" s="104"/>
      <c r="B218" s="105" t="s">
        <v>509</v>
      </c>
      <c r="C218" s="105">
        <v>33</v>
      </c>
      <c r="D218" s="105"/>
      <c r="E218" s="105"/>
      <c r="F218" s="105"/>
      <c r="G218" s="107">
        <v>1936412.54</v>
      </c>
      <c r="H218" s="107"/>
      <c r="I218" s="107">
        <v>204119</v>
      </c>
      <c r="J218" s="105"/>
      <c r="K218" s="105"/>
      <c r="L218" s="105"/>
      <c r="P218" s="2"/>
      <c r="R218" s="90"/>
      <c r="S218" s="90"/>
      <c r="T218" s="90"/>
    </row>
    <row r="219" s="1" customFormat="true" ht="61" customHeight="true" spans="1:20">
      <c r="A219" s="40">
        <f>A216+1</f>
        <v>172</v>
      </c>
      <c r="B219" s="32" t="s">
        <v>796</v>
      </c>
      <c r="C219" s="39" t="s">
        <v>797</v>
      </c>
      <c r="D219" s="39" t="s">
        <v>798</v>
      </c>
      <c r="E219" s="89" t="s">
        <v>675</v>
      </c>
      <c r="F219" s="39" t="s">
        <v>799</v>
      </c>
      <c r="G219" s="39">
        <v>914300</v>
      </c>
      <c r="H219" s="39" t="s">
        <v>72</v>
      </c>
      <c r="I219" s="39">
        <v>35000</v>
      </c>
      <c r="J219" s="39" t="s">
        <v>83</v>
      </c>
      <c r="K219" s="39" t="s">
        <v>800</v>
      </c>
      <c r="L219" s="39" t="s">
        <v>145</v>
      </c>
      <c r="P219" s="2"/>
      <c r="R219" s="90"/>
      <c r="S219" s="90"/>
      <c r="T219" s="90"/>
    </row>
    <row r="220" s="1" customFormat="true" ht="84" customHeight="true" spans="1:20">
      <c r="A220" s="40">
        <f>A219+1</f>
        <v>173</v>
      </c>
      <c r="B220" s="32" t="s">
        <v>801</v>
      </c>
      <c r="C220" s="39" t="s">
        <v>802</v>
      </c>
      <c r="D220" s="39" t="s">
        <v>798</v>
      </c>
      <c r="E220" s="39" t="s">
        <v>671</v>
      </c>
      <c r="F220" s="98" t="s">
        <v>803</v>
      </c>
      <c r="G220" s="39">
        <v>97000</v>
      </c>
      <c r="H220" s="39" t="s">
        <v>72</v>
      </c>
      <c r="I220" s="39">
        <v>42381</v>
      </c>
      <c r="J220" s="39" t="s">
        <v>83</v>
      </c>
      <c r="K220" s="39" t="s">
        <v>800</v>
      </c>
      <c r="L220" s="39"/>
      <c r="P220" s="2"/>
      <c r="R220" s="90"/>
      <c r="S220" s="90"/>
      <c r="T220" s="90"/>
    </row>
    <row r="221" s="1" customFormat="true" ht="45" customHeight="true" spans="1:20">
      <c r="A221" s="40">
        <f>A220+1</f>
        <v>174</v>
      </c>
      <c r="B221" s="32" t="s">
        <v>804</v>
      </c>
      <c r="C221" s="39" t="s">
        <v>797</v>
      </c>
      <c r="D221" s="39" t="s">
        <v>798</v>
      </c>
      <c r="E221" s="39" t="s">
        <v>805</v>
      </c>
      <c r="F221" s="39" t="s">
        <v>806</v>
      </c>
      <c r="G221" s="39">
        <v>36696</v>
      </c>
      <c r="H221" s="39" t="s">
        <v>65</v>
      </c>
      <c r="I221" s="39">
        <v>10000</v>
      </c>
      <c r="J221" s="39" t="s">
        <v>807</v>
      </c>
      <c r="K221" s="39" t="s">
        <v>800</v>
      </c>
      <c r="L221" s="39"/>
      <c r="P221" s="2"/>
      <c r="R221" s="90"/>
      <c r="S221" s="90"/>
      <c r="T221" s="90"/>
    </row>
    <row r="222" s="1" customFormat="true" ht="63" customHeight="true" spans="1:20">
      <c r="A222" s="40">
        <f>A221+1</f>
        <v>175</v>
      </c>
      <c r="B222" s="32" t="s">
        <v>808</v>
      </c>
      <c r="C222" s="39" t="s">
        <v>809</v>
      </c>
      <c r="D222" s="39" t="s">
        <v>798</v>
      </c>
      <c r="E222" s="39" t="s">
        <v>513</v>
      </c>
      <c r="F222" s="39" t="s">
        <v>810</v>
      </c>
      <c r="G222" s="39">
        <v>80000</v>
      </c>
      <c r="H222" s="39" t="s">
        <v>72</v>
      </c>
      <c r="I222" s="39">
        <v>48288</v>
      </c>
      <c r="J222" s="39" t="s">
        <v>807</v>
      </c>
      <c r="K222" s="39" t="s">
        <v>800</v>
      </c>
      <c r="L222" s="39"/>
      <c r="P222" s="2"/>
      <c r="R222" s="90"/>
      <c r="S222" s="90"/>
      <c r="T222" s="90"/>
    </row>
    <row r="223" s="1" customFormat="true" ht="77" customHeight="true" spans="1:20">
      <c r="A223" s="40">
        <f t="shared" ref="A223:A231" si="5">A222+1</f>
        <v>176</v>
      </c>
      <c r="B223" s="32" t="s">
        <v>811</v>
      </c>
      <c r="C223" s="39" t="s">
        <v>812</v>
      </c>
      <c r="D223" s="39" t="s">
        <v>798</v>
      </c>
      <c r="E223" s="39" t="s">
        <v>513</v>
      </c>
      <c r="F223" s="39" t="s">
        <v>813</v>
      </c>
      <c r="G223" s="39">
        <v>41694</v>
      </c>
      <c r="H223" s="39" t="s">
        <v>72</v>
      </c>
      <c r="I223" s="39">
        <v>3800</v>
      </c>
      <c r="J223" s="39" t="s">
        <v>581</v>
      </c>
      <c r="K223" s="39" t="s">
        <v>800</v>
      </c>
      <c r="L223" s="39"/>
      <c r="P223" s="2"/>
      <c r="R223" s="90"/>
      <c r="S223" s="90"/>
      <c r="T223" s="90"/>
    </row>
    <row r="224" s="1" customFormat="true" ht="95" customHeight="true" spans="1:20">
      <c r="A224" s="40">
        <f t="shared" si="5"/>
        <v>177</v>
      </c>
      <c r="B224" s="32" t="s">
        <v>814</v>
      </c>
      <c r="C224" s="39" t="s">
        <v>812</v>
      </c>
      <c r="D224" s="39" t="s">
        <v>798</v>
      </c>
      <c r="E224" s="39" t="s">
        <v>513</v>
      </c>
      <c r="F224" s="98" t="s">
        <v>815</v>
      </c>
      <c r="G224" s="39">
        <v>38906</v>
      </c>
      <c r="H224" s="39" t="s">
        <v>72</v>
      </c>
      <c r="I224" s="39">
        <v>4000</v>
      </c>
      <c r="J224" s="39" t="s">
        <v>581</v>
      </c>
      <c r="K224" s="39" t="s">
        <v>800</v>
      </c>
      <c r="L224" s="39"/>
      <c r="P224" s="2"/>
      <c r="R224" s="90"/>
      <c r="S224" s="90"/>
      <c r="T224" s="90"/>
    </row>
    <row r="225" s="1" customFormat="true" ht="45" customHeight="true" spans="1:20">
      <c r="A225" s="40">
        <f t="shared" si="5"/>
        <v>178</v>
      </c>
      <c r="B225" s="32" t="s">
        <v>816</v>
      </c>
      <c r="C225" s="39" t="s">
        <v>797</v>
      </c>
      <c r="D225" s="39" t="s">
        <v>798</v>
      </c>
      <c r="E225" s="39" t="s">
        <v>805</v>
      </c>
      <c r="F225" s="39" t="s">
        <v>817</v>
      </c>
      <c r="G225" s="39">
        <v>84992</v>
      </c>
      <c r="H225" s="39" t="s">
        <v>65</v>
      </c>
      <c r="I225" s="39">
        <v>5000</v>
      </c>
      <c r="J225" s="39" t="s">
        <v>83</v>
      </c>
      <c r="K225" s="39" t="s">
        <v>800</v>
      </c>
      <c r="L225" s="39"/>
      <c r="P225" s="2"/>
      <c r="R225" s="90"/>
      <c r="S225" s="90"/>
      <c r="T225" s="90"/>
    </row>
    <row r="226" s="1" customFormat="true" ht="49" customHeight="true" spans="1:20">
      <c r="A226" s="40">
        <f t="shared" si="5"/>
        <v>179</v>
      </c>
      <c r="B226" s="32" t="s">
        <v>818</v>
      </c>
      <c r="C226" s="39" t="s">
        <v>809</v>
      </c>
      <c r="D226" s="39" t="s">
        <v>798</v>
      </c>
      <c r="E226" s="39" t="s">
        <v>513</v>
      </c>
      <c r="F226" s="39" t="s">
        <v>819</v>
      </c>
      <c r="G226" s="39">
        <v>60000</v>
      </c>
      <c r="H226" s="39" t="s">
        <v>65</v>
      </c>
      <c r="I226" s="39">
        <v>15000</v>
      </c>
      <c r="J226" s="39" t="s">
        <v>807</v>
      </c>
      <c r="K226" s="39" t="s">
        <v>800</v>
      </c>
      <c r="L226" s="39"/>
      <c r="P226" s="2"/>
      <c r="R226" s="90"/>
      <c r="S226" s="90"/>
      <c r="T226" s="90"/>
    </row>
    <row r="227" s="1" customFormat="true" ht="42" customHeight="true" spans="1:20">
      <c r="A227" s="40">
        <f t="shared" si="5"/>
        <v>180</v>
      </c>
      <c r="B227" s="32" t="s">
        <v>820</v>
      </c>
      <c r="C227" s="39" t="s">
        <v>797</v>
      </c>
      <c r="D227" s="39" t="s">
        <v>798</v>
      </c>
      <c r="E227" s="39" t="s">
        <v>821</v>
      </c>
      <c r="F227" s="39" t="s">
        <v>822</v>
      </c>
      <c r="G227" s="39">
        <v>10000</v>
      </c>
      <c r="H227" s="39" t="s">
        <v>65</v>
      </c>
      <c r="I227" s="39">
        <v>1000</v>
      </c>
      <c r="J227" s="39" t="s">
        <v>807</v>
      </c>
      <c r="K227" s="39" t="s">
        <v>800</v>
      </c>
      <c r="L227" s="39"/>
      <c r="P227" s="2"/>
      <c r="R227" s="90"/>
      <c r="S227" s="90"/>
      <c r="T227" s="90"/>
    </row>
    <row r="228" s="1" customFormat="true" ht="47" customHeight="true" spans="1:20">
      <c r="A228" s="40">
        <f t="shared" si="5"/>
        <v>181</v>
      </c>
      <c r="B228" s="32" t="s">
        <v>823</v>
      </c>
      <c r="C228" s="39" t="s">
        <v>824</v>
      </c>
      <c r="D228" s="39" t="s">
        <v>798</v>
      </c>
      <c r="E228" s="39" t="s">
        <v>805</v>
      </c>
      <c r="F228" s="39" t="s">
        <v>825</v>
      </c>
      <c r="G228" s="39">
        <v>36682</v>
      </c>
      <c r="H228" s="39" t="s">
        <v>65</v>
      </c>
      <c r="I228" s="39">
        <v>3200</v>
      </c>
      <c r="J228" s="39" t="s">
        <v>83</v>
      </c>
      <c r="K228" s="39" t="s">
        <v>800</v>
      </c>
      <c r="L228" s="39"/>
      <c r="P228" s="2"/>
      <c r="R228" s="90"/>
      <c r="S228" s="90"/>
      <c r="T228" s="90"/>
    </row>
    <row r="229" s="1" customFormat="true" ht="58" customHeight="true" spans="1:20">
      <c r="A229" s="40">
        <f t="shared" si="5"/>
        <v>182</v>
      </c>
      <c r="B229" s="32" t="s">
        <v>826</v>
      </c>
      <c r="C229" s="39" t="s">
        <v>827</v>
      </c>
      <c r="D229" s="39" t="s">
        <v>798</v>
      </c>
      <c r="E229" s="39" t="s">
        <v>671</v>
      </c>
      <c r="F229" s="39" t="s">
        <v>828</v>
      </c>
      <c r="G229" s="39">
        <v>32597</v>
      </c>
      <c r="H229" s="39" t="s">
        <v>72</v>
      </c>
      <c r="I229" s="39">
        <v>6000</v>
      </c>
      <c r="J229" s="39" t="s">
        <v>829</v>
      </c>
      <c r="K229" s="39" t="s">
        <v>800</v>
      </c>
      <c r="L229" s="39"/>
      <c r="P229" s="2"/>
      <c r="R229" s="90"/>
      <c r="S229" s="90"/>
      <c r="T229" s="90"/>
    </row>
    <row r="230" s="1" customFormat="true" ht="46" customHeight="true" spans="1:20">
      <c r="A230" s="40">
        <f t="shared" si="5"/>
        <v>183</v>
      </c>
      <c r="B230" s="32" t="s">
        <v>830</v>
      </c>
      <c r="C230" s="39" t="s">
        <v>824</v>
      </c>
      <c r="D230" s="39" t="s">
        <v>798</v>
      </c>
      <c r="E230" s="39" t="s">
        <v>805</v>
      </c>
      <c r="F230" s="39" t="s">
        <v>831</v>
      </c>
      <c r="G230" s="39">
        <v>19918</v>
      </c>
      <c r="H230" s="39" t="s">
        <v>65</v>
      </c>
      <c r="I230" s="39">
        <v>500</v>
      </c>
      <c r="J230" s="39" t="s">
        <v>83</v>
      </c>
      <c r="K230" s="39" t="s">
        <v>800</v>
      </c>
      <c r="L230" s="39"/>
      <c r="P230" s="2"/>
      <c r="R230" s="90"/>
      <c r="S230" s="90"/>
      <c r="T230" s="90"/>
    </row>
    <row r="231" s="1" customFormat="true" ht="45" customHeight="true" spans="1:20">
      <c r="A231" s="40">
        <f t="shared" si="5"/>
        <v>184</v>
      </c>
      <c r="B231" s="32" t="s">
        <v>832</v>
      </c>
      <c r="C231" s="39" t="s">
        <v>809</v>
      </c>
      <c r="D231" s="39" t="s">
        <v>798</v>
      </c>
      <c r="E231" s="39" t="s">
        <v>526</v>
      </c>
      <c r="F231" s="39" t="s">
        <v>832</v>
      </c>
      <c r="G231" s="39">
        <v>32000</v>
      </c>
      <c r="H231" s="39" t="s">
        <v>65</v>
      </c>
      <c r="I231" s="39">
        <v>5000</v>
      </c>
      <c r="J231" s="39" t="s">
        <v>83</v>
      </c>
      <c r="K231" s="39" t="s">
        <v>800</v>
      </c>
      <c r="L231" s="39"/>
      <c r="P231" s="2"/>
      <c r="R231" s="90"/>
      <c r="S231" s="90"/>
      <c r="T231" s="90"/>
    </row>
    <row r="232" s="1" customFormat="true" ht="43" customHeight="true" spans="1:20">
      <c r="A232" s="40">
        <f t="shared" ref="A232:A240" si="6">A231+1</f>
        <v>185</v>
      </c>
      <c r="B232" s="32" t="s">
        <v>833</v>
      </c>
      <c r="C232" s="39" t="s">
        <v>809</v>
      </c>
      <c r="D232" s="39" t="s">
        <v>798</v>
      </c>
      <c r="E232" s="39" t="s">
        <v>671</v>
      </c>
      <c r="F232" s="39" t="s">
        <v>833</v>
      </c>
      <c r="G232" s="39">
        <v>55000</v>
      </c>
      <c r="H232" s="39" t="s">
        <v>65</v>
      </c>
      <c r="I232" s="39">
        <v>4500</v>
      </c>
      <c r="J232" s="39" t="s">
        <v>83</v>
      </c>
      <c r="K232" s="39" t="s">
        <v>800</v>
      </c>
      <c r="L232" s="39"/>
      <c r="P232" s="2"/>
      <c r="R232" s="90"/>
      <c r="S232" s="90"/>
      <c r="T232" s="90"/>
    </row>
    <row r="233" s="1" customFormat="true" ht="43" customHeight="true" spans="1:20">
      <c r="A233" s="40">
        <f t="shared" si="6"/>
        <v>186</v>
      </c>
      <c r="B233" s="32" t="s">
        <v>834</v>
      </c>
      <c r="C233" s="39" t="s">
        <v>824</v>
      </c>
      <c r="D233" s="39" t="s">
        <v>798</v>
      </c>
      <c r="E233" s="39" t="s">
        <v>835</v>
      </c>
      <c r="F233" s="39" t="s">
        <v>836</v>
      </c>
      <c r="G233" s="39">
        <v>77056</v>
      </c>
      <c r="H233" s="39" t="s">
        <v>65</v>
      </c>
      <c r="I233" s="39">
        <v>4000</v>
      </c>
      <c r="J233" s="39" t="s">
        <v>83</v>
      </c>
      <c r="K233" s="39" t="s">
        <v>800</v>
      </c>
      <c r="L233" s="39"/>
      <c r="P233" s="2"/>
      <c r="R233" s="90"/>
      <c r="S233" s="90"/>
      <c r="T233" s="90"/>
    </row>
    <row r="234" s="1" customFormat="true" ht="34" customHeight="true" spans="1:20">
      <c r="A234" s="40">
        <f t="shared" si="6"/>
        <v>187</v>
      </c>
      <c r="B234" s="32" t="s">
        <v>837</v>
      </c>
      <c r="C234" s="39" t="s">
        <v>812</v>
      </c>
      <c r="D234" s="39" t="s">
        <v>798</v>
      </c>
      <c r="E234" s="39" t="s">
        <v>671</v>
      </c>
      <c r="F234" s="39" t="s">
        <v>838</v>
      </c>
      <c r="G234" s="39">
        <v>35445</v>
      </c>
      <c r="H234" s="39" t="s">
        <v>72</v>
      </c>
      <c r="I234" s="39">
        <v>1000</v>
      </c>
      <c r="J234" s="39" t="s">
        <v>83</v>
      </c>
      <c r="K234" s="39" t="s">
        <v>800</v>
      </c>
      <c r="L234" s="39"/>
      <c r="P234" s="2"/>
      <c r="R234" s="90"/>
      <c r="S234" s="90"/>
      <c r="T234" s="90"/>
    </row>
    <row r="235" s="1" customFormat="true" ht="43" customHeight="true" spans="1:20">
      <c r="A235" s="40">
        <f t="shared" si="6"/>
        <v>188</v>
      </c>
      <c r="B235" s="32" t="s">
        <v>839</v>
      </c>
      <c r="C235" s="39" t="s">
        <v>797</v>
      </c>
      <c r="D235" s="39" t="s">
        <v>798</v>
      </c>
      <c r="E235" s="39" t="s">
        <v>513</v>
      </c>
      <c r="F235" s="39" t="s">
        <v>839</v>
      </c>
      <c r="G235" s="39">
        <v>12362</v>
      </c>
      <c r="H235" s="39" t="s">
        <v>65</v>
      </c>
      <c r="I235" s="39">
        <v>3000</v>
      </c>
      <c r="J235" s="39" t="s">
        <v>807</v>
      </c>
      <c r="K235" s="39" t="s">
        <v>800</v>
      </c>
      <c r="L235" s="39"/>
      <c r="P235" s="2"/>
      <c r="R235" s="90"/>
      <c r="S235" s="90"/>
      <c r="T235" s="90"/>
    </row>
    <row r="236" s="1" customFormat="true" ht="42" spans="1:20">
      <c r="A236" s="40">
        <f t="shared" si="6"/>
        <v>189</v>
      </c>
      <c r="B236" s="32" t="s">
        <v>840</v>
      </c>
      <c r="C236" s="39" t="s">
        <v>841</v>
      </c>
      <c r="D236" s="39" t="s">
        <v>798</v>
      </c>
      <c r="E236" s="39" t="s">
        <v>842</v>
      </c>
      <c r="F236" s="39" t="s">
        <v>843</v>
      </c>
      <c r="G236" s="39">
        <v>56506</v>
      </c>
      <c r="H236" s="39" t="s">
        <v>65</v>
      </c>
      <c r="I236" s="39">
        <v>1000</v>
      </c>
      <c r="J236" s="39" t="s">
        <v>83</v>
      </c>
      <c r="K236" s="39" t="s">
        <v>800</v>
      </c>
      <c r="L236" s="39"/>
      <c r="P236" s="2"/>
      <c r="R236" s="90"/>
      <c r="S236" s="90"/>
      <c r="T236" s="90"/>
    </row>
    <row r="237" s="1" customFormat="true" ht="32" customHeight="true" spans="1:20">
      <c r="A237" s="40">
        <f t="shared" si="6"/>
        <v>190</v>
      </c>
      <c r="B237" s="32" t="s">
        <v>844</v>
      </c>
      <c r="C237" s="39" t="s">
        <v>841</v>
      </c>
      <c r="D237" s="39" t="s">
        <v>798</v>
      </c>
      <c r="E237" s="39" t="s">
        <v>805</v>
      </c>
      <c r="F237" s="39" t="s">
        <v>845</v>
      </c>
      <c r="G237" s="39">
        <v>13000</v>
      </c>
      <c r="H237" s="39" t="s">
        <v>65</v>
      </c>
      <c r="I237" s="39">
        <v>500</v>
      </c>
      <c r="J237" s="39" t="s">
        <v>83</v>
      </c>
      <c r="K237" s="39" t="s">
        <v>800</v>
      </c>
      <c r="L237" s="39"/>
      <c r="P237" s="2"/>
      <c r="R237" s="90"/>
      <c r="S237" s="90"/>
      <c r="T237" s="90"/>
    </row>
    <row r="238" s="1" customFormat="true" ht="43" customHeight="true" spans="1:20">
      <c r="A238" s="40">
        <f t="shared" si="6"/>
        <v>191</v>
      </c>
      <c r="B238" s="32" t="s">
        <v>846</v>
      </c>
      <c r="C238" s="39" t="s">
        <v>809</v>
      </c>
      <c r="D238" s="39" t="s">
        <v>798</v>
      </c>
      <c r="E238" s="39" t="s">
        <v>671</v>
      </c>
      <c r="F238" s="39" t="s">
        <v>847</v>
      </c>
      <c r="G238" s="39">
        <v>7500</v>
      </c>
      <c r="H238" s="39" t="s">
        <v>65</v>
      </c>
      <c r="I238" s="39">
        <v>1500</v>
      </c>
      <c r="J238" s="39" t="s">
        <v>83</v>
      </c>
      <c r="K238" s="39" t="s">
        <v>800</v>
      </c>
      <c r="L238" s="39"/>
      <c r="P238" s="2"/>
      <c r="R238" s="90"/>
      <c r="S238" s="90"/>
      <c r="T238" s="90"/>
    </row>
    <row r="239" s="1" customFormat="true" ht="42" customHeight="true" spans="1:20">
      <c r="A239" s="40">
        <f t="shared" si="6"/>
        <v>192</v>
      </c>
      <c r="B239" s="32" t="s">
        <v>848</v>
      </c>
      <c r="C239" s="39" t="s">
        <v>809</v>
      </c>
      <c r="D239" s="39" t="s">
        <v>798</v>
      </c>
      <c r="E239" s="39" t="s">
        <v>671</v>
      </c>
      <c r="F239" s="39" t="s">
        <v>848</v>
      </c>
      <c r="G239" s="39">
        <v>7500</v>
      </c>
      <c r="H239" s="39" t="s">
        <v>65</v>
      </c>
      <c r="I239" s="39">
        <v>1500</v>
      </c>
      <c r="J239" s="39" t="s">
        <v>83</v>
      </c>
      <c r="K239" s="39" t="s">
        <v>800</v>
      </c>
      <c r="L239" s="39"/>
      <c r="P239" s="2"/>
      <c r="R239" s="90"/>
      <c r="S239" s="90"/>
      <c r="T239" s="90"/>
    </row>
    <row r="240" s="1" customFormat="true" ht="33" customHeight="true" spans="1:20">
      <c r="A240" s="40">
        <f t="shared" si="6"/>
        <v>193</v>
      </c>
      <c r="B240" s="32" t="s">
        <v>849</v>
      </c>
      <c r="C240" s="39" t="s">
        <v>827</v>
      </c>
      <c r="D240" s="39" t="s">
        <v>798</v>
      </c>
      <c r="E240" s="39" t="s">
        <v>842</v>
      </c>
      <c r="F240" s="39" t="s">
        <v>850</v>
      </c>
      <c r="G240" s="39">
        <v>17000</v>
      </c>
      <c r="H240" s="39" t="s">
        <v>65</v>
      </c>
      <c r="I240" s="39">
        <v>1500</v>
      </c>
      <c r="J240" s="39" t="s">
        <v>83</v>
      </c>
      <c r="K240" s="39" t="s">
        <v>800</v>
      </c>
      <c r="L240" s="39"/>
      <c r="P240" s="2"/>
      <c r="R240" s="90"/>
      <c r="S240" s="90"/>
      <c r="T240" s="90"/>
    </row>
    <row r="241" s="1" customFormat="true" ht="41" customHeight="true" spans="1:20">
      <c r="A241" s="40">
        <f t="shared" ref="A241:A251" si="7">A240+1</f>
        <v>194</v>
      </c>
      <c r="B241" s="32" t="s">
        <v>851</v>
      </c>
      <c r="C241" s="39" t="s">
        <v>809</v>
      </c>
      <c r="D241" s="39" t="s">
        <v>798</v>
      </c>
      <c r="E241" s="39" t="s">
        <v>852</v>
      </c>
      <c r="F241" s="39" t="s">
        <v>851</v>
      </c>
      <c r="G241" s="39">
        <v>7500</v>
      </c>
      <c r="H241" s="39" t="s">
        <v>65</v>
      </c>
      <c r="I241" s="39">
        <v>1500</v>
      </c>
      <c r="J241" s="39" t="s">
        <v>83</v>
      </c>
      <c r="K241" s="39" t="s">
        <v>800</v>
      </c>
      <c r="L241" s="39"/>
      <c r="P241" s="2"/>
      <c r="R241" s="90"/>
      <c r="S241" s="90"/>
      <c r="T241" s="90"/>
    </row>
    <row r="242" s="1" customFormat="true" ht="21" spans="1:20">
      <c r="A242" s="40">
        <f t="shared" si="7"/>
        <v>195</v>
      </c>
      <c r="B242" s="32" t="s">
        <v>853</v>
      </c>
      <c r="C242" s="39" t="s">
        <v>854</v>
      </c>
      <c r="D242" s="39" t="s">
        <v>798</v>
      </c>
      <c r="E242" s="39" t="s">
        <v>855</v>
      </c>
      <c r="F242" s="39" t="s">
        <v>856</v>
      </c>
      <c r="G242" s="39">
        <v>53000</v>
      </c>
      <c r="H242" s="39" t="s">
        <v>65</v>
      </c>
      <c r="I242" s="39">
        <v>500</v>
      </c>
      <c r="J242" s="39" t="s">
        <v>857</v>
      </c>
      <c r="K242" s="39" t="s">
        <v>800</v>
      </c>
      <c r="L242" s="39"/>
      <c r="P242" s="2"/>
      <c r="R242" s="90"/>
      <c r="S242" s="90"/>
      <c r="T242" s="90"/>
    </row>
    <row r="243" s="1" customFormat="true" ht="43" customHeight="true" spans="1:20">
      <c r="A243" s="40">
        <f t="shared" si="7"/>
        <v>196</v>
      </c>
      <c r="B243" s="32" t="s">
        <v>858</v>
      </c>
      <c r="C243" s="39" t="s">
        <v>859</v>
      </c>
      <c r="D243" s="39" t="s">
        <v>798</v>
      </c>
      <c r="E243" s="39" t="s">
        <v>671</v>
      </c>
      <c r="F243" s="39" t="s">
        <v>860</v>
      </c>
      <c r="G243" s="39">
        <v>8999</v>
      </c>
      <c r="H243" s="39" t="s">
        <v>65</v>
      </c>
      <c r="I243" s="39">
        <v>500</v>
      </c>
      <c r="J243" s="39" t="s">
        <v>83</v>
      </c>
      <c r="K243" s="39" t="s">
        <v>800</v>
      </c>
      <c r="L243" s="39"/>
      <c r="P243" s="2"/>
      <c r="R243" s="90"/>
      <c r="S243" s="90"/>
      <c r="T243" s="90"/>
    </row>
    <row r="244" s="1" customFormat="true" ht="39" customHeight="true" spans="1:20">
      <c r="A244" s="40">
        <f t="shared" si="7"/>
        <v>197</v>
      </c>
      <c r="B244" s="32" t="s">
        <v>861</v>
      </c>
      <c r="C244" s="39" t="s">
        <v>827</v>
      </c>
      <c r="D244" s="39" t="s">
        <v>798</v>
      </c>
      <c r="E244" s="39" t="s">
        <v>671</v>
      </c>
      <c r="F244" s="39" t="s">
        <v>862</v>
      </c>
      <c r="G244" s="39">
        <v>5956</v>
      </c>
      <c r="H244" s="39" t="s">
        <v>65</v>
      </c>
      <c r="I244" s="39">
        <v>500</v>
      </c>
      <c r="J244" s="39" t="s">
        <v>83</v>
      </c>
      <c r="K244" s="39" t="s">
        <v>800</v>
      </c>
      <c r="L244" s="39"/>
      <c r="P244" s="2"/>
      <c r="R244" s="90"/>
      <c r="S244" s="90"/>
      <c r="T244" s="90"/>
    </row>
    <row r="245" s="1" customFormat="true" ht="34" customHeight="true" spans="1:20">
      <c r="A245" s="40">
        <f t="shared" si="7"/>
        <v>198</v>
      </c>
      <c r="B245" s="32" t="s">
        <v>863</v>
      </c>
      <c r="C245" s="39" t="s">
        <v>827</v>
      </c>
      <c r="D245" s="39" t="s">
        <v>798</v>
      </c>
      <c r="E245" s="39" t="s">
        <v>671</v>
      </c>
      <c r="F245" s="39" t="s">
        <v>864</v>
      </c>
      <c r="G245" s="39">
        <v>3300</v>
      </c>
      <c r="H245" s="39" t="s">
        <v>65</v>
      </c>
      <c r="I245" s="39">
        <v>1500</v>
      </c>
      <c r="J245" s="39" t="s">
        <v>83</v>
      </c>
      <c r="K245" s="39" t="s">
        <v>800</v>
      </c>
      <c r="L245" s="39"/>
      <c r="P245" s="2"/>
      <c r="R245" s="90"/>
      <c r="S245" s="90"/>
      <c r="T245" s="90"/>
    </row>
    <row r="246" s="1" customFormat="true" ht="67" customHeight="true" spans="1:20">
      <c r="A246" s="40">
        <f t="shared" si="7"/>
        <v>199</v>
      </c>
      <c r="B246" s="32" t="s">
        <v>865</v>
      </c>
      <c r="C246" s="39" t="s">
        <v>859</v>
      </c>
      <c r="D246" s="39" t="s">
        <v>798</v>
      </c>
      <c r="E246" s="39" t="s">
        <v>852</v>
      </c>
      <c r="F246" s="39" t="s">
        <v>866</v>
      </c>
      <c r="G246" s="39">
        <v>9981.54</v>
      </c>
      <c r="H246" s="39" t="s">
        <v>65</v>
      </c>
      <c r="I246" s="39">
        <v>300</v>
      </c>
      <c r="J246" s="39" t="s">
        <v>83</v>
      </c>
      <c r="K246" s="39" t="s">
        <v>800</v>
      </c>
      <c r="L246" s="39"/>
      <c r="P246" s="2"/>
      <c r="R246" s="90"/>
      <c r="S246" s="90"/>
      <c r="T246" s="90"/>
    </row>
    <row r="247" s="1" customFormat="true" ht="31" customHeight="true" spans="1:20">
      <c r="A247" s="40">
        <f t="shared" si="7"/>
        <v>200</v>
      </c>
      <c r="B247" s="32" t="s">
        <v>867</v>
      </c>
      <c r="C247" s="39" t="s">
        <v>859</v>
      </c>
      <c r="D247" s="39" t="s">
        <v>798</v>
      </c>
      <c r="E247" s="39" t="s">
        <v>526</v>
      </c>
      <c r="F247" s="39" t="s">
        <v>868</v>
      </c>
      <c r="G247" s="39">
        <v>8000</v>
      </c>
      <c r="H247" s="39" t="s">
        <v>65</v>
      </c>
      <c r="I247" s="39">
        <v>1000</v>
      </c>
      <c r="J247" s="39" t="s">
        <v>83</v>
      </c>
      <c r="K247" s="39" t="s">
        <v>800</v>
      </c>
      <c r="L247" s="39"/>
      <c r="P247" s="2"/>
      <c r="R247" s="90"/>
      <c r="S247" s="90"/>
      <c r="T247" s="90"/>
    </row>
    <row r="248" s="1" customFormat="true" ht="43" customHeight="true" spans="1:20">
      <c r="A248" s="40">
        <f t="shared" si="7"/>
        <v>201</v>
      </c>
      <c r="B248" s="32" t="s">
        <v>869</v>
      </c>
      <c r="C248" s="39" t="s">
        <v>870</v>
      </c>
      <c r="D248" s="39" t="s">
        <v>798</v>
      </c>
      <c r="E248" s="39" t="s">
        <v>805</v>
      </c>
      <c r="F248" s="39" t="s">
        <v>871</v>
      </c>
      <c r="G248" s="39">
        <v>25322</v>
      </c>
      <c r="H248" s="39" t="s">
        <v>65</v>
      </c>
      <c r="I248" s="39">
        <v>300</v>
      </c>
      <c r="J248" s="39" t="s">
        <v>83</v>
      </c>
      <c r="K248" s="39" t="s">
        <v>800</v>
      </c>
      <c r="L248" s="39"/>
      <c r="P248" s="2"/>
      <c r="R248" s="90"/>
      <c r="S248" s="90"/>
      <c r="T248" s="90"/>
    </row>
    <row r="249" s="1" customFormat="true" ht="48" customHeight="true" spans="1:20">
      <c r="A249" s="40">
        <f t="shared" si="7"/>
        <v>202</v>
      </c>
      <c r="B249" s="32" t="s">
        <v>872</v>
      </c>
      <c r="C249" s="39" t="s">
        <v>812</v>
      </c>
      <c r="D249" s="39" t="s">
        <v>798</v>
      </c>
      <c r="E249" s="39" t="s">
        <v>852</v>
      </c>
      <c r="F249" s="39" t="s">
        <v>873</v>
      </c>
      <c r="G249" s="39">
        <v>3000</v>
      </c>
      <c r="H249" s="39" t="s">
        <v>65</v>
      </c>
      <c r="I249" s="39">
        <v>50</v>
      </c>
      <c r="J249" s="39" t="s">
        <v>83</v>
      </c>
      <c r="K249" s="39" t="s">
        <v>800</v>
      </c>
      <c r="L249" s="39"/>
      <c r="P249" s="2"/>
      <c r="R249" s="90"/>
      <c r="S249" s="90"/>
      <c r="T249" s="90"/>
    </row>
    <row r="250" s="1" customFormat="true" ht="47" customHeight="true" spans="1:20">
      <c r="A250" s="40">
        <f t="shared" si="7"/>
        <v>203</v>
      </c>
      <c r="B250" s="32" t="s">
        <v>874</v>
      </c>
      <c r="C250" s="39" t="s">
        <v>870</v>
      </c>
      <c r="D250" s="39" t="s">
        <v>798</v>
      </c>
      <c r="E250" s="39" t="s">
        <v>852</v>
      </c>
      <c r="F250" s="39" t="s">
        <v>875</v>
      </c>
      <c r="G250" s="39">
        <v>13686</v>
      </c>
      <c r="H250" s="39" t="s">
        <v>65</v>
      </c>
      <c r="I250" s="39">
        <v>200</v>
      </c>
      <c r="J250" s="39" t="s">
        <v>83</v>
      </c>
      <c r="K250" s="39" t="s">
        <v>800</v>
      </c>
      <c r="L250" s="39"/>
      <c r="P250" s="2"/>
      <c r="R250" s="90"/>
      <c r="S250" s="90"/>
      <c r="T250" s="90"/>
    </row>
    <row r="251" s="1" customFormat="true" ht="33" customHeight="true" spans="1:20">
      <c r="A251" s="40">
        <f t="shared" si="7"/>
        <v>204</v>
      </c>
      <c r="B251" s="32" t="s">
        <v>876</v>
      </c>
      <c r="C251" s="39" t="s">
        <v>841</v>
      </c>
      <c r="D251" s="39" t="s">
        <v>798</v>
      </c>
      <c r="E251" s="39" t="s">
        <v>877</v>
      </c>
      <c r="F251" s="39" t="s">
        <v>878</v>
      </c>
      <c r="G251" s="39">
        <v>31514</v>
      </c>
      <c r="H251" s="39" t="s">
        <v>65</v>
      </c>
      <c r="I251" s="39">
        <v>100</v>
      </c>
      <c r="J251" s="39" t="s">
        <v>83</v>
      </c>
      <c r="K251" s="39" t="s">
        <v>800</v>
      </c>
      <c r="L251" s="39"/>
      <c r="P251" s="2"/>
      <c r="R251" s="90"/>
      <c r="S251" s="90"/>
      <c r="T251" s="90"/>
    </row>
    <row r="252" s="1" customFormat="true" ht="21" customHeight="true" spans="1:20">
      <c r="A252" s="104"/>
      <c r="B252" s="105" t="s">
        <v>582</v>
      </c>
      <c r="C252" s="105">
        <v>10</v>
      </c>
      <c r="D252" s="105"/>
      <c r="E252" s="105"/>
      <c r="F252" s="105"/>
      <c r="G252" s="107">
        <v>213203</v>
      </c>
      <c r="H252" s="107"/>
      <c r="I252" s="107">
        <v>19400</v>
      </c>
      <c r="J252" s="105"/>
      <c r="K252" s="105"/>
      <c r="L252" s="105"/>
      <c r="P252" s="2"/>
      <c r="R252" s="90"/>
      <c r="S252" s="90"/>
      <c r="T252" s="90"/>
    </row>
    <row r="253" s="1" customFormat="true" ht="42" customHeight="true" spans="1:20">
      <c r="A253" s="40">
        <f>A251+1</f>
        <v>205</v>
      </c>
      <c r="B253" s="32" t="s">
        <v>879</v>
      </c>
      <c r="C253" s="39" t="s">
        <v>797</v>
      </c>
      <c r="D253" s="39" t="s">
        <v>798</v>
      </c>
      <c r="E253" s="39" t="s">
        <v>588</v>
      </c>
      <c r="F253" s="39" t="s">
        <v>880</v>
      </c>
      <c r="G253" s="39">
        <v>9484</v>
      </c>
      <c r="H253" s="39" t="s">
        <v>65</v>
      </c>
      <c r="I253" s="39">
        <v>3000</v>
      </c>
      <c r="J253" s="39" t="s">
        <v>709</v>
      </c>
      <c r="K253" s="39" t="s">
        <v>800</v>
      </c>
      <c r="L253" s="39"/>
      <c r="P253" s="2"/>
      <c r="R253" s="90"/>
      <c r="S253" s="90"/>
      <c r="T253" s="90"/>
    </row>
    <row r="254" s="1" customFormat="true" ht="31" customHeight="true" spans="1:20">
      <c r="A254" s="40">
        <f>A253+1</f>
        <v>206</v>
      </c>
      <c r="B254" s="32" t="s">
        <v>881</v>
      </c>
      <c r="C254" s="39" t="s">
        <v>854</v>
      </c>
      <c r="D254" s="39" t="s">
        <v>798</v>
      </c>
      <c r="E254" s="39" t="s">
        <v>588</v>
      </c>
      <c r="F254" s="39" t="s">
        <v>882</v>
      </c>
      <c r="G254" s="39">
        <v>9100</v>
      </c>
      <c r="H254" s="39" t="s">
        <v>65</v>
      </c>
      <c r="I254" s="39">
        <v>1000</v>
      </c>
      <c r="J254" s="39" t="s">
        <v>356</v>
      </c>
      <c r="K254" s="39" t="s">
        <v>800</v>
      </c>
      <c r="L254" s="39"/>
      <c r="P254" s="2"/>
      <c r="R254" s="90"/>
      <c r="S254" s="90"/>
      <c r="T254" s="90"/>
    </row>
    <row r="255" s="1" customFormat="true" ht="61" customHeight="true" spans="1:20">
      <c r="A255" s="40">
        <f t="shared" ref="A255:A262" si="8">A254+1</f>
        <v>207</v>
      </c>
      <c r="B255" s="32" t="s">
        <v>883</v>
      </c>
      <c r="C255" s="39" t="s">
        <v>797</v>
      </c>
      <c r="D255" s="39" t="s">
        <v>798</v>
      </c>
      <c r="E255" s="39" t="s">
        <v>588</v>
      </c>
      <c r="F255" s="39" t="s">
        <v>884</v>
      </c>
      <c r="G255" s="39">
        <v>18500</v>
      </c>
      <c r="H255" s="39" t="s">
        <v>65</v>
      </c>
      <c r="I255" s="39">
        <v>4000</v>
      </c>
      <c r="J255" s="39" t="s">
        <v>709</v>
      </c>
      <c r="K255" s="39" t="s">
        <v>800</v>
      </c>
      <c r="L255" s="39"/>
      <c r="P255" s="2"/>
      <c r="R255" s="90"/>
      <c r="S255" s="90"/>
      <c r="T255" s="90"/>
    </row>
    <row r="256" s="1" customFormat="true" ht="34" customHeight="true" spans="1:20">
      <c r="A256" s="40">
        <f t="shared" si="8"/>
        <v>208</v>
      </c>
      <c r="B256" s="32" t="s">
        <v>885</v>
      </c>
      <c r="C256" s="39" t="s">
        <v>859</v>
      </c>
      <c r="D256" s="39" t="s">
        <v>798</v>
      </c>
      <c r="E256" s="39" t="s">
        <v>592</v>
      </c>
      <c r="F256" s="39" t="s">
        <v>886</v>
      </c>
      <c r="G256" s="39">
        <v>4900</v>
      </c>
      <c r="H256" s="39" t="s">
        <v>65</v>
      </c>
      <c r="I256" s="39">
        <v>1000</v>
      </c>
      <c r="J256" s="39" t="s">
        <v>356</v>
      </c>
      <c r="K256" s="39" t="s">
        <v>800</v>
      </c>
      <c r="L256" s="39"/>
      <c r="P256" s="2"/>
      <c r="R256" s="90"/>
      <c r="S256" s="90"/>
      <c r="T256" s="90"/>
    </row>
    <row r="257" s="1" customFormat="true" ht="43" customHeight="true" spans="1:20">
      <c r="A257" s="40">
        <f t="shared" si="8"/>
        <v>209</v>
      </c>
      <c r="B257" s="32" t="s">
        <v>887</v>
      </c>
      <c r="C257" s="39" t="s">
        <v>809</v>
      </c>
      <c r="D257" s="39" t="s">
        <v>798</v>
      </c>
      <c r="E257" s="39" t="s">
        <v>588</v>
      </c>
      <c r="F257" s="39" t="s">
        <v>887</v>
      </c>
      <c r="G257" s="39">
        <v>40000</v>
      </c>
      <c r="H257" s="39" t="s">
        <v>65</v>
      </c>
      <c r="I257" s="39">
        <v>500</v>
      </c>
      <c r="J257" s="39" t="s">
        <v>709</v>
      </c>
      <c r="K257" s="39" t="s">
        <v>800</v>
      </c>
      <c r="L257" s="39"/>
      <c r="P257" s="2"/>
      <c r="R257" s="90"/>
      <c r="S257" s="90"/>
      <c r="T257" s="90"/>
    </row>
    <row r="258" s="1" customFormat="true" ht="34" customHeight="true" spans="1:20">
      <c r="A258" s="40">
        <f t="shared" si="8"/>
        <v>210</v>
      </c>
      <c r="B258" s="32" t="s">
        <v>888</v>
      </c>
      <c r="C258" s="39" t="s">
        <v>841</v>
      </c>
      <c r="D258" s="39" t="s">
        <v>798</v>
      </c>
      <c r="E258" s="39" t="s">
        <v>592</v>
      </c>
      <c r="F258" s="39" t="s">
        <v>889</v>
      </c>
      <c r="G258" s="39">
        <v>11730</v>
      </c>
      <c r="H258" s="39"/>
      <c r="I258" s="39">
        <v>2500</v>
      </c>
      <c r="J258" s="39" t="s">
        <v>356</v>
      </c>
      <c r="K258" s="39" t="s">
        <v>800</v>
      </c>
      <c r="L258" s="39"/>
      <c r="P258" s="2"/>
      <c r="R258" s="90"/>
      <c r="S258" s="90"/>
      <c r="T258" s="90"/>
    </row>
    <row r="259" s="1" customFormat="true" ht="39" customHeight="true" spans="1:20">
      <c r="A259" s="40">
        <f t="shared" si="8"/>
        <v>211</v>
      </c>
      <c r="B259" s="32" t="s">
        <v>890</v>
      </c>
      <c r="C259" s="39" t="s">
        <v>841</v>
      </c>
      <c r="D259" s="39" t="s">
        <v>798</v>
      </c>
      <c r="E259" s="39" t="s">
        <v>592</v>
      </c>
      <c r="F259" s="39" t="s">
        <v>891</v>
      </c>
      <c r="G259" s="39">
        <v>22020</v>
      </c>
      <c r="H259" s="39" t="s">
        <v>65</v>
      </c>
      <c r="I259" s="39">
        <v>4500</v>
      </c>
      <c r="J259" s="39" t="s">
        <v>356</v>
      </c>
      <c r="K259" s="39" t="s">
        <v>800</v>
      </c>
      <c r="L259" s="39"/>
      <c r="P259" s="2"/>
      <c r="R259" s="90"/>
      <c r="S259" s="90"/>
      <c r="T259" s="90"/>
    </row>
    <row r="260" s="1" customFormat="true" ht="39" customHeight="true" spans="1:20">
      <c r="A260" s="40">
        <f t="shared" si="8"/>
        <v>212</v>
      </c>
      <c r="B260" s="32" t="s">
        <v>892</v>
      </c>
      <c r="C260" s="39" t="s">
        <v>841</v>
      </c>
      <c r="D260" s="39" t="s">
        <v>798</v>
      </c>
      <c r="E260" s="39" t="s">
        <v>592</v>
      </c>
      <c r="F260" s="39" t="s">
        <v>892</v>
      </c>
      <c r="G260" s="39">
        <v>55000</v>
      </c>
      <c r="H260" s="39" t="s">
        <v>65</v>
      </c>
      <c r="I260" s="39">
        <v>1400</v>
      </c>
      <c r="J260" s="39" t="s">
        <v>356</v>
      </c>
      <c r="K260" s="39" t="s">
        <v>800</v>
      </c>
      <c r="L260" s="39"/>
      <c r="P260" s="2"/>
      <c r="R260" s="90"/>
      <c r="S260" s="90"/>
      <c r="T260" s="90"/>
    </row>
    <row r="261" s="1" customFormat="true" ht="49" customHeight="true" spans="1:20">
      <c r="A261" s="40">
        <f t="shared" si="8"/>
        <v>213</v>
      </c>
      <c r="B261" s="32" t="s">
        <v>893</v>
      </c>
      <c r="C261" s="39" t="s">
        <v>870</v>
      </c>
      <c r="D261" s="39" t="s">
        <v>798</v>
      </c>
      <c r="E261" s="39" t="s">
        <v>592</v>
      </c>
      <c r="F261" s="39" t="s">
        <v>894</v>
      </c>
      <c r="G261" s="39">
        <v>29469</v>
      </c>
      <c r="H261" s="39" t="s">
        <v>65</v>
      </c>
      <c r="I261" s="39">
        <v>1000</v>
      </c>
      <c r="J261" s="39" t="s">
        <v>356</v>
      </c>
      <c r="K261" s="39" t="s">
        <v>800</v>
      </c>
      <c r="L261" s="39"/>
      <c r="P261" s="2"/>
      <c r="R261" s="90"/>
      <c r="S261" s="90"/>
      <c r="T261" s="90"/>
    </row>
    <row r="262" s="1" customFormat="true" ht="43" customHeight="true" spans="1:20">
      <c r="A262" s="40">
        <f t="shared" si="8"/>
        <v>214</v>
      </c>
      <c r="B262" s="32" t="s">
        <v>895</v>
      </c>
      <c r="C262" s="39" t="s">
        <v>809</v>
      </c>
      <c r="D262" s="39" t="s">
        <v>798</v>
      </c>
      <c r="E262" s="39" t="s">
        <v>588</v>
      </c>
      <c r="F262" s="39" t="s">
        <v>896</v>
      </c>
      <c r="G262" s="39">
        <v>13000</v>
      </c>
      <c r="H262" s="39" t="s">
        <v>65</v>
      </c>
      <c r="I262" s="39">
        <v>500</v>
      </c>
      <c r="J262" s="39" t="s">
        <v>356</v>
      </c>
      <c r="K262" s="39" t="s">
        <v>800</v>
      </c>
      <c r="L262" s="39"/>
      <c r="P262" s="2"/>
      <c r="R262" s="90"/>
      <c r="S262" s="90"/>
      <c r="T262" s="90"/>
    </row>
    <row r="263" s="1" customFormat="true" ht="21" customHeight="true" spans="1:20">
      <c r="A263" s="110" t="s">
        <v>205</v>
      </c>
      <c r="B263" s="111" t="s">
        <v>897</v>
      </c>
      <c r="C263" s="112">
        <v>9</v>
      </c>
      <c r="D263" s="113"/>
      <c r="E263" s="113"/>
      <c r="F263" s="113"/>
      <c r="G263" s="84">
        <v>70663.2534</v>
      </c>
      <c r="H263" s="84"/>
      <c r="I263" s="84">
        <v>22755.6</v>
      </c>
      <c r="J263" s="119"/>
      <c r="K263" s="119"/>
      <c r="L263" s="113"/>
      <c r="P263" s="2"/>
      <c r="R263" s="90"/>
      <c r="S263" s="90"/>
      <c r="T263" s="90"/>
    </row>
    <row r="264" s="1" customFormat="true" ht="21" customHeight="true" spans="1:20">
      <c r="A264" s="93"/>
      <c r="B264" s="79" t="s">
        <v>509</v>
      </c>
      <c r="C264" s="79">
        <v>5</v>
      </c>
      <c r="D264" s="79"/>
      <c r="E264" s="79"/>
      <c r="F264" s="79"/>
      <c r="G264" s="79">
        <v>44903.2534</v>
      </c>
      <c r="H264" s="79"/>
      <c r="I264" s="79">
        <v>9795.6</v>
      </c>
      <c r="J264" s="79"/>
      <c r="K264" s="79"/>
      <c r="L264" s="79"/>
      <c r="P264" s="2"/>
      <c r="R264" s="90"/>
      <c r="S264" s="90"/>
      <c r="T264" s="90"/>
    </row>
    <row r="265" s="1" customFormat="true" ht="51" customHeight="true" spans="1:20">
      <c r="A265" s="40">
        <f>A262+1</f>
        <v>215</v>
      </c>
      <c r="B265" s="32" t="s">
        <v>898</v>
      </c>
      <c r="C265" s="39" t="s">
        <v>899</v>
      </c>
      <c r="D265" s="39" t="s">
        <v>900</v>
      </c>
      <c r="E265" s="39" t="s">
        <v>901</v>
      </c>
      <c r="F265" s="114" t="s">
        <v>902</v>
      </c>
      <c r="G265" s="32">
        <v>38000</v>
      </c>
      <c r="H265" s="32" t="s">
        <v>72</v>
      </c>
      <c r="I265" s="39">
        <v>9619</v>
      </c>
      <c r="J265" s="39" t="s">
        <v>73</v>
      </c>
      <c r="K265" s="39" t="s">
        <v>903</v>
      </c>
      <c r="L265" s="39"/>
      <c r="P265" s="2"/>
      <c r="R265" s="90"/>
      <c r="S265" s="90"/>
      <c r="T265" s="90"/>
    </row>
    <row r="266" s="1" customFormat="true" ht="43" customHeight="true" spans="1:20">
      <c r="A266" s="38">
        <f>A265+1</f>
        <v>216</v>
      </c>
      <c r="B266" s="32" t="s">
        <v>904</v>
      </c>
      <c r="C266" s="32" t="s">
        <v>905</v>
      </c>
      <c r="D266" s="32" t="s">
        <v>906</v>
      </c>
      <c r="E266" s="32" t="s">
        <v>907</v>
      </c>
      <c r="F266" s="55" t="s">
        <v>908</v>
      </c>
      <c r="G266" s="32">
        <v>642</v>
      </c>
      <c r="H266" s="32" t="s">
        <v>65</v>
      </c>
      <c r="I266" s="32">
        <v>11.7</v>
      </c>
      <c r="J266" s="50" t="s">
        <v>73</v>
      </c>
      <c r="K266" s="50" t="s">
        <v>905</v>
      </c>
      <c r="L266" s="50"/>
      <c r="P266" s="2"/>
      <c r="R266" s="90"/>
      <c r="S266" s="90"/>
      <c r="T266" s="90"/>
    </row>
    <row r="267" s="1" customFormat="true" ht="42" customHeight="true" spans="1:20">
      <c r="A267" s="38">
        <f>A266+1</f>
        <v>217</v>
      </c>
      <c r="B267" s="39" t="s">
        <v>909</v>
      </c>
      <c r="C267" s="39" t="s">
        <v>899</v>
      </c>
      <c r="D267" s="39" t="s">
        <v>910</v>
      </c>
      <c r="E267" s="39" t="s">
        <v>907</v>
      </c>
      <c r="F267" s="55" t="s">
        <v>911</v>
      </c>
      <c r="G267" s="32">
        <v>5800</v>
      </c>
      <c r="H267" s="32" t="s">
        <v>72</v>
      </c>
      <c r="I267" s="32">
        <v>30</v>
      </c>
      <c r="J267" s="50" t="s">
        <v>73</v>
      </c>
      <c r="K267" s="39" t="s">
        <v>903</v>
      </c>
      <c r="L267" s="39"/>
      <c r="P267" s="2"/>
      <c r="R267" s="90"/>
      <c r="S267" s="90"/>
      <c r="T267" s="90"/>
    </row>
    <row r="268" s="1" customFormat="true" ht="51" customHeight="true" spans="1:20">
      <c r="A268" s="38">
        <f>A267+1</f>
        <v>218</v>
      </c>
      <c r="B268" s="32" t="s">
        <v>912</v>
      </c>
      <c r="C268" s="32" t="s">
        <v>913</v>
      </c>
      <c r="D268" s="32" t="s">
        <v>914</v>
      </c>
      <c r="E268" s="32" t="s">
        <v>915</v>
      </c>
      <c r="F268" s="55" t="s">
        <v>916</v>
      </c>
      <c r="G268" s="32">
        <v>201.2534</v>
      </c>
      <c r="H268" s="32" t="s">
        <v>65</v>
      </c>
      <c r="I268" s="32">
        <v>5.4</v>
      </c>
      <c r="J268" s="32" t="s">
        <v>73</v>
      </c>
      <c r="K268" s="32" t="s">
        <v>913</v>
      </c>
      <c r="L268" s="32"/>
      <c r="P268" s="2"/>
      <c r="R268" s="90"/>
      <c r="S268" s="90"/>
      <c r="T268" s="90"/>
    </row>
    <row r="269" s="1" customFormat="true" ht="48" customHeight="true" spans="1:20">
      <c r="A269" s="38">
        <f>A268+1</f>
        <v>219</v>
      </c>
      <c r="B269" s="32" t="s">
        <v>917</v>
      </c>
      <c r="C269" s="32" t="s">
        <v>905</v>
      </c>
      <c r="D269" s="32" t="s">
        <v>914</v>
      </c>
      <c r="E269" s="32" t="s">
        <v>918</v>
      </c>
      <c r="F269" s="32" t="s">
        <v>919</v>
      </c>
      <c r="G269" s="115">
        <v>260</v>
      </c>
      <c r="H269" s="32" t="s">
        <v>65</v>
      </c>
      <c r="I269" s="115">
        <v>129.5</v>
      </c>
      <c r="J269" s="32" t="s">
        <v>73</v>
      </c>
      <c r="K269" s="50" t="s">
        <v>920</v>
      </c>
      <c r="L269" s="39"/>
      <c r="P269" s="2"/>
      <c r="R269" s="90"/>
      <c r="S269" s="90"/>
      <c r="T269" s="90"/>
    </row>
    <row r="270" s="1" customFormat="true" ht="21" customHeight="true" spans="1:20">
      <c r="A270" s="93"/>
      <c r="B270" s="79" t="s">
        <v>582</v>
      </c>
      <c r="C270" s="79">
        <v>4</v>
      </c>
      <c r="D270" s="79"/>
      <c r="E270" s="79"/>
      <c r="F270" s="79"/>
      <c r="G270" s="116">
        <v>25760</v>
      </c>
      <c r="H270" s="116"/>
      <c r="I270" s="116">
        <v>12960</v>
      </c>
      <c r="J270" s="79"/>
      <c r="K270" s="79"/>
      <c r="L270" s="79"/>
      <c r="P270" s="2"/>
      <c r="R270" s="90"/>
      <c r="S270" s="90"/>
      <c r="T270" s="90"/>
    </row>
    <row r="271" s="1" customFormat="true" ht="86" customHeight="true" spans="1:20">
      <c r="A271" s="38">
        <f>A269+1</f>
        <v>220</v>
      </c>
      <c r="B271" s="32" t="s">
        <v>921</v>
      </c>
      <c r="C271" s="32" t="s">
        <v>905</v>
      </c>
      <c r="D271" s="32" t="s">
        <v>914</v>
      </c>
      <c r="E271" s="32" t="s">
        <v>592</v>
      </c>
      <c r="F271" s="117" t="s">
        <v>922</v>
      </c>
      <c r="G271" s="91">
        <v>13800</v>
      </c>
      <c r="H271" s="32" t="s">
        <v>65</v>
      </c>
      <c r="I271" s="91">
        <v>6000</v>
      </c>
      <c r="J271" s="39" t="s">
        <v>923</v>
      </c>
      <c r="K271" s="32" t="s">
        <v>920</v>
      </c>
      <c r="L271" s="39"/>
      <c r="P271" s="2"/>
      <c r="R271" s="90"/>
      <c r="S271" s="90"/>
      <c r="T271" s="90"/>
    </row>
    <row r="272" s="1" customFormat="true" ht="34" customHeight="true" spans="1:20">
      <c r="A272" s="38">
        <f>A271+1</f>
        <v>221</v>
      </c>
      <c r="B272" s="32" t="s">
        <v>924</v>
      </c>
      <c r="C272" s="32" t="s">
        <v>925</v>
      </c>
      <c r="D272" s="32" t="s">
        <v>914</v>
      </c>
      <c r="E272" s="32" t="s">
        <v>592</v>
      </c>
      <c r="F272" s="55" t="s">
        <v>926</v>
      </c>
      <c r="G272" s="32">
        <v>9800</v>
      </c>
      <c r="H272" s="32" t="s">
        <v>65</v>
      </c>
      <c r="I272" s="32">
        <v>5000</v>
      </c>
      <c r="J272" s="32" t="s">
        <v>83</v>
      </c>
      <c r="K272" s="32" t="s">
        <v>927</v>
      </c>
      <c r="L272" s="32"/>
      <c r="P272" s="2"/>
      <c r="R272" s="90"/>
      <c r="S272" s="90"/>
      <c r="T272" s="90"/>
    </row>
    <row r="273" s="1" customFormat="true" ht="49" customHeight="true" spans="1:20">
      <c r="A273" s="38">
        <f>A272+1</f>
        <v>222</v>
      </c>
      <c r="B273" s="32" t="s">
        <v>928</v>
      </c>
      <c r="C273" s="32" t="s">
        <v>903</v>
      </c>
      <c r="D273" s="32" t="s">
        <v>914</v>
      </c>
      <c r="E273" s="32">
        <v>2022</v>
      </c>
      <c r="F273" s="47" t="s">
        <v>929</v>
      </c>
      <c r="G273" s="118">
        <v>1500</v>
      </c>
      <c r="H273" s="32" t="s">
        <v>65</v>
      </c>
      <c r="I273" s="118">
        <v>1500</v>
      </c>
      <c r="J273" s="32" t="s">
        <v>73</v>
      </c>
      <c r="K273" s="32" t="s">
        <v>903</v>
      </c>
      <c r="L273" s="32"/>
      <c r="P273" s="2"/>
      <c r="R273" s="90"/>
      <c r="S273" s="90"/>
      <c r="T273" s="90"/>
    </row>
    <row r="274" s="1" customFormat="true" ht="45" customHeight="true" spans="1:12">
      <c r="A274" s="38">
        <f>A273+1</f>
        <v>223</v>
      </c>
      <c r="B274" s="32" t="s">
        <v>930</v>
      </c>
      <c r="C274" s="32" t="s">
        <v>905</v>
      </c>
      <c r="D274" s="32" t="s">
        <v>931</v>
      </c>
      <c r="E274" s="32">
        <v>2022</v>
      </c>
      <c r="F274" s="32" t="s">
        <v>932</v>
      </c>
      <c r="G274" s="91">
        <v>660</v>
      </c>
      <c r="H274" s="32" t="s">
        <v>65</v>
      </c>
      <c r="I274" s="91">
        <v>460</v>
      </c>
      <c r="J274" s="32" t="s">
        <v>73</v>
      </c>
      <c r="K274" s="32" t="s">
        <v>920</v>
      </c>
      <c r="L274" s="32"/>
    </row>
  </sheetData>
  <autoFilter ref="A1:L274">
    <extLst/>
  </autoFilter>
  <mergeCells count="20">
    <mergeCell ref="A1:L1"/>
    <mergeCell ref="K2:L2"/>
    <mergeCell ref="A5:B5"/>
    <mergeCell ref="A6:B6"/>
    <mergeCell ref="A7:B7"/>
    <mergeCell ref="A8:B8"/>
    <mergeCell ref="A9:B9"/>
    <mergeCell ref="A119:B119"/>
    <mergeCell ref="A3:A4"/>
    <mergeCell ref="B3:B4"/>
    <mergeCell ref="C3:C4"/>
    <mergeCell ref="D3:D4"/>
    <mergeCell ref="E3:E4"/>
    <mergeCell ref="F3:F4"/>
    <mergeCell ref="G3:G4"/>
    <mergeCell ref="H3:H4"/>
    <mergeCell ref="I3:I4"/>
    <mergeCell ref="J3:J4"/>
    <mergeCell ref="K3:K4"/>
    <mergeCell ref="L3:L4"/>
  </mergeCells>
  <conditionalFormatting sqref="B12">
    <cfRule type="duplicateValues" dxfId="0" priority="68"/>
    <cfRule type="duplicateValues" dxfId="0" priority="69"/>
  </conditionalFormatting>
  <conditionalFormatting sqref="B36">
    <cfRule type="duplicateValues" dxfId="0" priority="22"/>
    <cfRule type="duplicateValues" dxfId="0" priority="23"/>
  </conditionalFormatting>
  <conditionalFormatting sqref="B46">
    <cfRule type="duplicateValues" dxfId="0" priority="16"/>
    <cfRule type="duplicateValues" dxfId="0" priority="17"/>
  </conditionalFormatting>
  <conditionalFormatting sqref="B55">
    <cfRule type="duplicateValues" dxfId="0" priority="20"/>
    <cfRule type="duplicateValues" dxfId="0" priority="21"/>
  </conditionalFormatting>
  <conditionalFormatting sqref="B56">
    <cfRule type="duplicateValues" dxfId="0" priority="14"/>
    <cfRule type="duplicateValues" dxfId="0" priority="15"/>
  </conditionalFormatting>
  <conditionalFormatting sqref="D75">
    <cfRule type="duplicateValues" dxfId="0" priority="13"/>
  </conditionalFormatting>
  <conditionalFormatting sqref="F75">
    <cfRule type="duplicateValues" dxfId="0" priority="12"/>
  </conditionalFormatting>
  <conditionalFormatting sqref="J75">
    <cfRule type="duplicateValues" dxfId="0" priority="10"/>
  </conditionalFormatting>
  <conditionalFormatting sqref="K75">
    <cfRule type="duplicateValues" dxfId="0" priority="11"/>
  </conditionalFormatting>
  <conditionalFormatting sqref="B97">
    <cfRule type="duplicateValues" dxfId="0" priority="3"/>
  </conditionalFormatting>
  <conditionalFormatting sqref="B107">
    <cfRule type="duplicateValues" dxfId="0" priority="1"/>
  </conditionalFormatting>
  <conditionalFormatting sqref="B117">
    <cfRule type="duplicateValues" dxfId="0" priority="5"/>
    <cfRule type="duplicateValues" dxfId="0" priority="6"/>
  </conditionalFormatting>
  <conditionalFormatting sqref="K118">
    <cfRule type="duplicateValues" dxfId="0" priority="4"/>
  </conditionalFormatting>
  <conditionalFormatting sqref="B219">
    <cfRule type="duplicateValues" dxfId="0" priority="31"/>
    <cfRule type="duplicateValues" dxfId="0" priority="32"/>
    <cfRule type="duplicateValues" dxfId="0" priority="33"/>
  </conditionalFormatting>
  <conditionalFormatting sqref="B262">
    <cfRule type="duplicateValues" dxfId="0" priority="25"/>
    <cfRule type="duplicateValues" dxfId="0" priority="26"/>
    <cfRule type="duplicateValues" dxfId="0" priority="27"/>
  </conditionalFormatting>
  <conditionalFormatting sqref="B50:B51">
    <cfRule type="duplicateValues" dxfId="0" priority="18"/>
    <cfRule type="duplicateValues" dxfId="0" priority="19"/>
  </conditionalFormatting>
  <conditionalFormatting sqref="B74:B75">
    <cfRule type="duplicateValues" dxfId="0" priority="24"/>
  </conditionalFormatting>
  <conditionalFormatting sqref="B220:B251">
    <cfRule type="duplicateValues" dxfId="0" priority="34"/>
    <cfRule type="duplicateValues" dxfId="0" priority="35"/>
    <cfRule type="duplicateValues" dxfId="0" priority="36"/>
  </conditionalFormatting>
  <conditionalFormatting sqref="B253:B261">
    <cfRule type="duplicateValues" dxfId="0" priority="28"/>
    <cfRule type="duplicateValues" dxfId="0" priority="29"/>
    <cfRule type="duplicateValues" dxfId="0" priority="30"/>
  </conditionalFormatting>
  <conditionalFormatting sqref="B101 B104">
    <cfRule type="duplicateValues" dxfId="0" priority="7"/>
    <cfRule type="duplicateValues" dxfId="0" priority="8"/>
  </conditionalFormatting>
  <conditionalFormatting sqref="B106 B108:B109">
    <cfRule type="duplicateValues" dxfId="0" priority="2"/>
  </conditionalFormatting>
  <conditionalFormatting sqref="B252 B218">
    <cfRule type="duplicateValues" dxfId="0" priority="37"/>
  </conditionalFormatting>
  <pageMargins left="0.472222222222222" right="0.156944444444444" top="0.747916666666667" bottom="0.432638888888889" header="0.298611111111111" footer="0.196527777777778"/>
  <pageSetup paperSize="9" scale="90" orientation="landscape" useFirstPageNumber="tru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5" sqref="K15"/>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计划封面</vt:lpstr>
      <vt:lpstr>汇总表1</vt:lpstr>
      <vt:lpstr>2022年计划表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kylin</cp:lastModifiedBy>
  <dcterms:created xsi:type="dcterms:W3CDTF">2019-10-21T17:38:00Z</dcterms:created>
  <cp:lastPrinted>2022-01-03T23:00:00Z</cp:lastPrinted>
  <dcterms:modified xsi:type="dcterms:W3CDTF">2022-05-18T10:19:44Z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2052-11.8.2.10229</vt:lpwstr>
  </property>
  <property fmtid="{D5CDD505-2E9C-101B-9397-08002B2CF9AE}" pid="5" name="ICV">
    <vt:lpwstr>6DBB5648BF764A738A7B8FBAE383D4EE</vt:lpwstr>
  </property>
</Properties>
</file>